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66925"/>
  <mc:AlternateContent xmlns:mc="http://schemas.openxmlformats.org/markup-compatibility/2006">
    <mc:Choice Requires="x15">
      <x15ac:absPath xmlns:x15ac="http://schemas.microsoft.com/office/spreadsheetml/2010/11/ac" url="https://goodbox-my.sharepoint.com/personal/elaine_maher_goodbox_com/Documents/Parish Buying Order Forms/"/>
    </mc:Choice>
  </mc:AlternateContent>
  <xr:revisionPtr revIDLastSave="47" documentId="8_{E49D3E59-DB5A-4A49-9EAA-CE1F84C1AC0C}" xr6:coauthVersionLast="47" xr6:coauthVersionMax="47" xr10:uidLastSave="{5F2D7449-E883-4404-8A25-09D845CD9CAC}"/>
  <workbookProtection workbookAlgorithmName="SHA-512" workbookHashValue="53b8NGOpHFoP//0/Cdnw60Hgz52MZFvBKxTsIH5LwRhL2Nb+zf5EcUwF5Th62eLM0hnT6OGKOml+oPTMdAFtVQ==" workbookSaltValue="+cGd6/FleGFVXeT2KH96MQ==" workbookSpinCount="100000" lockStructure="1"/>
  <bookViews>
    <workbookView xWindow="28680" yWindow="-120" windowWidth="29040" windowHeight="15840" tabRatio="583" xr2:uid="{4E8D4666-BCF6-497B-BE09-1932E0F14FF1}"/>
  </bookViews>
  <sheets>
    <sheet name="Parish Buying" sheetId="10" r:id="rId1"/>
    <sheet name="PB Data Validation" sheetId="11" state="hidden" r:id="rId2"/>
    <sheet name="Delivery" sheetId="13" state="hidden" r:id="rId3"/>
    <sheet name="Sheet1" sheetId="12" state="hidden" r:id="rId4"/>
  </sheets>
  <definedNames>
    <definedName name="Discount_Type">#REF!</definedName>
    <definedName name="Discounts">#REF!</definedName>
    <definedName name="Fees">#REF!</definedName>
    <definedName name="GBM">#REF!</definedName>
    <definedName name="GBX_Mini_Purchase">#REF!</definedName>
    <definedName name="GBXCOREP">#REF!</definedName>
    <definedName name="GBXMINIP">#REF!</definedName>
    <definedName name="Initial_Term">#REF!</definedName>
    <definedName name="ITEM">#REF!</definedName>
    <definedName name="MonthlyFee">#REF!</definedName>
    <definedName name="Name">#REF!</definedName>
    <definedName name="NewAccount">#REF!</definedName>
    <definedName name="Quantity">#REF!</definedName>
    <definedName name="Table4">#REF!</definedName>
    <definedName name="Table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0" l="1"/>
  <c r="B42" i="10" s="1"/>
  <c r="B47" i="10"/>
  <c r="E32" i="10"/>
  <c r="C42" i="10" l="1"/>
  <c r="E50" i="10" s="1"/>
  <c r="B5" i="13"/>
  <c r="B6" i="13" s="1"/>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I381" i="13"/>
  <c r="I382" i="13" s="1"/>
  <c r="I383" i="13" s="1"/>
  <c r="I384" i="13" s="1"/>
  <c r="I385" i="13" s="1"/>
  <c r="I386" i="13" s="1"/>
  <c r="I387" i="13" s="1"/>
  <c r="I388" i="13" s="1"/>
  <c r="I389" i="13" s="1"/>
  <c r="I390" i="13" s="1"/>
  <c r="I391" i="13" s="1"/>
  <c r="I392" i="13" s="1"/>
  <c r="I393" i="13" s="1"/>
  <c r="I394" i="13" s="1"/>
  <c r="I395" i="13" s="1"/>
  <c r="I396" i="13" s="1"/>
  <c r="I397" i="13" s="1"/>
  <c r="I398" i="13" s="1"/>
  <c r="I399" i="13" s="1"/>
  <c r="I400" i="13" s="1"/>
  <c r="I401" i="13" s="1"/>
  <c r="I402" i="13" s="1"/>
  <c r="I403" i="13" s="1"/>
  <c r="I404" i="13" s="1"/>
  <c r="I405" i="13" s="1"/>
  <c r="I406" i="13" s="1"/>
  <c r="I407" i="13" s="1"/>
  <c r="I408" i="13" s="1"/>
  <c r="I409" i="13" s="1"/>
  <c r="I410" i="13" s="1"/>
  <c r="I411" i="13" s="1"/>
  <c r="I412" i="13" s="1"/>
  <c r="I413" i="13" s="1"/>
  <c r="I414" i="13" s="1"/>
  <c r="I415" i="13" s="1"/>
  <c r="I416" i="13" s="1"/>
  <c r="I417" i="13" s="1"/>
  <c r="I418" i="13" s="1"/>
  <c r="I419" i="13" s="1"/>
  <c r="I420" i="13" s="1"/>
  <c r="I421" i="13" s="1"/>
  <c r="I422" i="13" s="1"/>
  <c r="I423" i="13" s="1"/>
  <c r="I424" i="13" s="1"/>
  <c r="I425" i="13" s="1"/>
  <c r="I426" i="13" s="1"/>
  <c r="I427" i="13" s="1"/>
  <c r="I428" i="13" s="1"/>
  <c r="I429" i="13" s="1"/>
  <c r="I329" i="13"/>
  <c r="I330" i="13" s="1"/>
  <c r="I331" i="13" s="1"/>
  <c r="I332" i="13" s="1"/>
  <c r="I333" i="13" s="1"/>
  <c r="I334" i="13" s="1"/>
  <c r="I335" i="13" s="1"/>
  <c r="I336" i="13" s="1"/>
  <c r="I337" i="13" s="1"/>
  <c r="I338" i="13" s="1"/>
  <c r="I339" i="13" s="1"/>
  <c r="I340" i="13" s="1"/>
  <c r="I341" i="13" s="1"/>
  <c r="I342" i="13" s="1"/>
  <c r="I343" i="13" s="1"/>
  <c r="I344" i="13" s="1"/>
  <c r="I345" i="13" s="1"/>
  <c r="I346" i="13" s="1"/>
  <c r="I347" i="13" s="1"/>
  <c r="I348" i="13" s="1"/>
  <c r="I349" i="13" s="1"/>
  <c r="I350" i="13" s="1"/>
  <c r="I351" i="13" s="1"/>
  <c r="I352" i="13" s="1"/>
  <c r="I353" i="13" s="1"/>
  <c r="I354" i="13" s="1"/>
  <c r="I355" i="13" s="1"/>
  <c r="I356" i="13" s="1"/>
  <c r="I357" i="13" s="1"/>
  <c r="I358" i="13" s="1"/>
  <c r="I359" i="13" s="1"/>
  <c r="I360" i="13" s="1"/>
  <c r="I361" i="13" s="1"/>
  <c r="I362" i="13" s="1"/>
  <c r="I363" i="13" s="1"/>
  <c r="I364" i="13" s="1"/>
  <c r="I365" i="13" s="1"/>
  <c r="I368" i="13" s="1"/>
  <c r="I369" i="13" s="1"/>
  <c r="I370" i="13" s="1"/>
  <c r="I371" i="13" s="1"/>
  <c r="I372" i="13" s="1"/>
  <c r="I373" i="13" s="1"/>
  <c r="I374" i="13" s="1"/>
  <c r="I375" i="13" s="1"/>
  <c r="I376" i="13" s="1"/>
  <c r="I377" i="13" s="1"/>
  <c r="I378" i="13" s="1"/>
  <c r="I379" i="13" s="1"/>
  <c r="I277" i="13"/>
  <c r="I278" i="13" s="1"/>
  <c r="I279" i="13" s="1"/>
  <c r="I280" i="13" s="1"/>
  <c r="I281" i="13" s="1"/>
  <c r="I282" i="13" s="1"/>
  <c r="I283" i="13" s="1"/>
  <c r="I284" i="13" s="1"/>
  <c r="I285" i="13" s="1"/>
  <c r="I286" i="13" s="1"/>
  <c r="I287" i="13" s="1"/>
  <c r="I288" i="13" s="1"/>
  <c r="I289" i="13" s="1"/>
  <c r="I290" i="13" s="1"/>
  <c r="I291" i="13" s="1"/>
  <c r="I292" i="13" s="1"/>
  <c r="I293" i="13" s="1"/>
  <c r="I294" i="13" s="1"/>
  <c r="I295" i="13" s="1"/>
  <c r="I296" i="13" s="1"/>
  <c r="I297" i="13" s="1"/>
  <c r="I298" i="13" s="1"/>
  <c r="I299" i="13" s="1"/>
  <c r="I300" i="13" s="1"/>
  <c r="I301" i="13" s="1"/>
  <c r="I302" i="13" s="1"/>
  <c r="I303" i="13" s="1"/>
  <c r="I304" i="13" s="1"/>
  <c r="I305" i="13" s="1"/>
  <c r="I306" i="13" s="1"/>
  <c r="I307" i="13" s="1"/>
  <c r="I308" i="13" s="1"/>
  <c r="I309" i="13" s="1"/>
  <c r="I310" i="13" s="1"/>
  <c r="I311" i="13" s="1"/>
  <c r="I312" i="13" s="1"/>
  <c r="I313" i="13" s="1"/>
  <c r="I316" i="13" s="1"/>
  <c r="I317" i="13" s="1"/>
  <c r="I318" i="13" s="1"/>
  <c r="I319" i="13" s="1"/>
  <c r="I320" i="13" s="1"/>
  <c r="I321" i="13" s="1"/>
  <c r="I322" i="13" s="1"/>
  <c r="I323" i="13" s="1"/>
  <c r="I324" i="13" s="1"/>
  <c r="I325" i="13" s="1"/>
  <c r="I326" i="13" s="1"/>
  <c r="I327" i="13" s="1"/>
  <c r="I225" i="13"/>
  <c r="I226" i="13" s="1"/>
  <c r="I227" i="13" s="1"/>
  <c r="I228" i="13" s="1"/>
  <c r="I229" i="13" s="1"/>
  <c r="I230" i="13" s="1"/>
  <c r="I231" i="13" s="1"/>
  <c r="I232" i="13" s="1"/>
  <c r="I233" i="13" s="1"/>
  <c r="I234" i="13" s="1"/>
  <c r="I235" i="13" s="1"/>
  <c r="I236" i="13" s="1"/>
  <c r="I237" i="13" s="1"/>
  <c r="I238" i="13" s="1"/>
  <c r="I239" i="13" s="1"/>
  <c r="I240" i="13" s="1"/>
  <c r="I241" i="13" s="1"/>
  <c r="I242" i="13" s="1"/>
  <c r="I243" i="13" s="1"/>
  <c r="I244" i="13" s="1"/>
  <c r="I245" i="13" s="1"/>
  <c r="I246" i="13" s="1"/>
  <c r="I247" i="13" s="1"/>
  <c r="I248" i="13" s="1"/>
  <c r="I249" i="13" s="1"/>
  <c r="I250" i="13" s="1"/>
  <c r="I251" i="13" s="1"/>
  <c r="I252" i="13" s="1"/>
  <c r="I253" i="13" s="1"/>
  <c r="I254" i="13" s="1"/>
  <c r="I255" i="13" s="1"/>
  <c r="I256" i="13" s="1"/>
  <c r="I257" i="13" s="1"/>
  <c r="I258" i="13" s="1"/>
  <c r="I259" i="13" s="1"/>
  <c r="I260" i="13" s="1"/>
  <c r="I261" i="13" s="1"/>
  <c r="I264" i="13" s="1"/>
  <c r="I265" i="13" s="1"/>
  <c r="I266" i="13" s="1"/>
  <c r="I267" i="13" s="1"/>
  <c r="I268" i="13" s="1"/>
  <c r="I269" i="13" s="1"/>
  <c r="I270" i="13" s="1"/>
  <c r="I271" i="13" s="1"/>
  <c r="I272" i="13" s="1"/>
  <c r="I273" i="13" s="1"/>
  <c r="I274" i="13" s="1"/>
  <c r="I275" i="13" s="1"/>
  <c r="I174" i="13"/>
  <c r="I175" i="13" s="1"/>
  <c r="I176" i="13" s="1"/>
  <c r="I177" i="13" s="1"/>
  <c r="I178" i="13" s="1"/>
  <c r="I179" i="13" s="1"/>
  <c r="I180" i="13" s="1"/>
  <c r="I181" i="13" s="1"/>
  <c r="I182" i="13" s="1"/>
  <c r="I183" i="13" s="1"/>
  <c r="I184" i="13" s="1"/>
  <c r="I185" i="13" s="1"/>
  <c r="I186" i="13" s="1"/>
  <c r="I187" i="13" s="1"/>
  <c r="I188" i="13" s="1"/>
  <c r="I189" i="13" s="1"/>
  <c r="I190" i="13" s="1"/>
  <c r="I191" i="13" s="1"/>
  <c r="I192" i="13" s="1"/>
  <c r="I193" i="13" s="1"/>
  <c r="I194" i="13" s="1"/>
  <c r="I195" i="13" s="1"/>
  <c r="I196" i="13" s="1"/>
  <c r="I197" i="13" s="1"/>
  <c r="I198" i="13" s="1"/>
  <c r="I199" i="13" s="1"/>
  <c r="I200" i="13" s="1"/>
  <c r="I201" i="13" s="1"/>
  <c r="I202" i="13" s="1"/>
  <c r="I203" i="13" s="1"/>
  <c r="I204" i="13" s="1"/>
  <c r="I205" i="13" s="1"/>
  <c r="I206" i="13" s="1"/>
  <c r="I207" i="13" s="1"/>
  <c r="I208" i="13" s="1"/>
  <c r="I209" i="13" s="1"/>
  <c r="I212" i="13" s="1"/>
  <c r="I213" i="13" s="1"/>
  <c r="I214" i="13" s="1"/>
  <c r="I215" i="13" s="1"/>
  <c r="I216" i="13" s="1"/>
  <c r="I217" i="13" s="1"/>
  <c r="I218" i="13" s="1"/>
  <c r="I219" i="13" s="1"/>
  <c r="I220" i="13" s="1"/>
  <c r="I221" i="13" s="1"/>
  <c r="I222" i="13" s="1"/>
  <c r="I223" i="13" s="1"/>
  <c r="F27" i="10"/>
  <c r="F28" i="10"/>
  <c r="F29" i="10"/>
  <c r="F30" i="10"/>
  <c r="F31" i="10"/>
  <c r="B369" i="13"/>
  <c r="B370" i="13" s="1"/>
  <c r="B371" i="13" s="1"/>
  <c r="B372" i="13" s="1"/>
  <c r="B373" i="13" s="1"/>
  <c r="B374" i="13" s="1"/>
  <c r="B375" i="13" s="1"/>
  <c r="B376" i="13" s="1"/>
  <c r="B377" i="13" s="1"/>
  <c r="B378" i="13" s="1"/>
  <c r="B379" i="13" s="1"/>
  <c r="B380" i="13" s="1"/>
  <c r="B381" i="13" s="1"/>
  <c r="B382" i="13" s="1"/>
  <c r="B383" i="13" s="1"/>
  <c r="B384" i="13" s="1"/>
  <c r="B385" i="13" s="1"/>
  <c r="B386" i="13" s="1"/>
  <c r="B387" i="13" s="1"/>
  <c r="B388" i="13" s="1"/>
  <c r="B389" i="13" s="1"/>
  <c r="B390" i="13" s="1"/>
  <c r="B391" i="13" s="1"/>
  <c r="B392" i="13" s="1"/>
  <c r="B393" i="13" s="1"/>
  <c r="B394" i="13" s="1"/>
  <c r="B395" i="13" s="1"/>
  <c r="B396" i="13" s="1"/>
  <c r="B397" i="13" s="1"/>
  <c r="B398" i="13" s="1"/>
  <c r="B399" i="13" s="1"/>
  <c r="B400" i="13" s="1"/>
  <c r="B401" i="13" s="1"/>
  <c r="B402" i="13" s="1"/>
  <c r="B403" i="13" s="1"/>
  <c r="B404" i="13" s="1"/>
  <c r="B405" i="13" s="1"/>
  <c r="B406" i="13" s="1"/>
  <c r="B407" i="13" s="1"/>
  <c r="B408" i="13" s="1"/>
  <c r="B409" i="13" s="1"/>
  <c r="B410" i="13" s="1"/>
  <c r="B411" i="13" s="1"/>
  <c r="B412" i="13" s="1"/>
  <c r="B413" i="13" s="1"/>
  <c r="B414" i="13" s="1"/>
  <c r="B415" i="13" s="1"/>
  <c r="B416" i="13" s="1"/>
  <c r="B417" i="13" s="1"/>
  <c r="B317" i="13"/>
  <c r="B318" i="13" s="1"/>
  <c r="B319" i="13" s="1"/>
  <c r="B320" i="13" s="1"/>
  <c r="B321" i="13" s="1"/>
  <c r="B322" i="13" s="1"/>
  <c r="B323" i="13" s="1"/>
  <c r="B324" i="13" s="1"/>
  <c r="B325" i="13" s="1"/>
  <c r="B326" i="13" s="1"/>
  <c r="B327" i="13" s="1"/>
  <c r="B328" i="13" s="1"/>
  <c r="B329" i="13" s="1"/>
  <c r="B330" i="13" s="1"/>
  <c r="B331" i="13" s="1"/>
  <c r="B332" i="13" s="1"/>
  <c r="B333" i="13" s="1"/>
  <c r="B334" i="13" s="1"/>
  <c r="B335" i="13" s="1"/>
  <c r="B336" i="13" s="1"/>
  <c r="B337" i="13" s="1"/>
  <c r="B338" i="13" s="1"/>
  <c r="B339" i="13" s="1"/>
  <c r="B340" i="13" s="1"/>
  <c r="B341" i="13" s="1"/>
  <c r="B342" i="13" s="1"/>
  <c r="B343" i="13" s="1"/>
  <c r="B344" i="13" s="1"/>
  <c r="B345" i="13" s="1"/>
  <c r="B346" i="13" s="1"/>
  <c r="B347" i="13" s="1"/>
  <c r="B348" i="13" s="1"/>
  <c r="B349" i="13" s="1"/>
  <c r="B350" i="13" s="1"/>
  <c r="B351" i="13" s="1"/>
  <c r="B352" i="13" s="1"/>
  <c r="B353" i="13" s="1"/>
  <c r="B354" i="13" s="1"/>
  <c r="B355" i="13" s="1"/>
  <c r="B356" i="13" s="1"/>
  <c r="B357" i="13" s="1"/>
  <c r="B358" i="13" s="1"/>
  <c r="B359" i="13" s="1"/>
  <c r="B360" i="13" s="1"/>
  <c r="B361" i="13" s="1"/>
  <c r="B362" i="13" s="1"/>
  <c r="B363" i="13" s="1"/>
  <c r="B364" i="13" s="1"/>
  <c r="B365" i="13" s="1"/>
  <c r="B265" i="13"/>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213" i="13"/>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162" i="13"/>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F26" i="10"/>
  <c r="C50" i="10" s="1"/>
  <c r="B51" i="10" s="1"/>
  <c r="A137" i="11"/>
  <c r="B46" i="10" l="1"/>
  <c r="B39" i="10"/>
  <c r="B40" i="10"/>
  <c r="D40" i="10" s="1"/>
  <c r="B41" i="10"/>
  <c r="D41" i="10" s="1"/>
  <c r="B38" i="10"/>
  <c r="E27" i="10"/>
  <c r="E28" i="10"/>
  <c r="E29" i="10"/>
  <c r="E30" i="10"/>
  <c r="E31" i="10"/>
  <c r="E26" i="10"/>
  <c r="E35" i="10" s="1"/>
  <c r="B27" i="10"/>
  <c r="B28" i="10"/>
  <c r="D28" i="10" s="1"/>
  <c r="B29" i="10"/>
  <c r="D29" i="10" s="1"/>
  <c r="B30" i="10"/>
  <c r="D30" i="10" s="1"/>
  <c r="B31" i="10"/>
  <c r="D31" i="10" s="1"/>
  <c r="B26" i="10"/>
  <c r="B25" i="12"/>
  <c r="B45" i="10" s="1"/>
  <c r="B24" i="12"/>
  <c r="B57" i="11"/>
  <c r="B56" i="11"/>
  <c r="E32" i="11"/>
  <c r="E33" i="11"/>
  <c r="E34" i="11"/>
  <c r="D27" i="10" l="1"/>
  <c r="D8" i="11"/>
  <c r="E25" i="11" l="1"/>
  <c r="E8" i="11"/>
  <c r="F8" i="11"/>
  <c r="H8" i="11" s="1"/>
  <c r="D9" i="11"/>
  <c r="F9" i="11" s="1"/>
  <c r="H9" i="11" s="1"/>
  <c r="E9" i="11"/>
  <c r="D10" i="11"/>
  <c r="F10" i="11" s="1"/>
  <c r="H10" i="11" s="1"/>
  <c r="E10" i="11"/>
  <c r="D11" i="11"/>
  <c r="E28" i="11" s="1"/>
  <c r="E11" i="11"/>
  <c r="D12" i="11"/>
  <c r="E29" i="11" s="1"/>
  <c r="E12" i="11"/>
  <c r="D13" i="11"/>
  <c r="F13" i="11" s="1"/>
  <c r="H13" i="11" s="1"/>
  <c r="E13" i="11"/>
  <c r="D14" i="11"/>
  <c r="E31" i="11" s="1"/>
  <c r="E14" i="11"/>
  <c r="E26" i="11" l="1"/>
  <c r="F11" i="11"/>
  <c r="H11" i="11" s="1"/>
  <c r="F14" i="11"/>
  <c r="H14" i="11" s="1"/>
  <c r="F12" i="11"/>
  <c r="H12" i="11" s="1"/>
  <c r="E30" i="11"/>
  <c r="E27" i="11"/>
  <c r="F51" i="11" l="1"/>
  <c r="E51" i="11"/>
  <c r="D51" i="11"/>
  <c r="D39" i="10" l="1"/>
  <c r="D26" i="10" l="1"/>
  <c r="B32" i="10" s="1"/>
  <c r="B50" i="10" s="1"/>
  <c r="B52" i="10" s="1"/>
  <c r="B53" i="10" l="1"/>
  <c r="B54" i="10" s="1"/>
</calcChain>
</file>

<file path=xl/sharedStrings.xml><?xml version="1.0" encoding="utf-8"?>
<sst xmlns="http://schemas.openxmlformats.org/spreadsheetml/2006/main" count="1138" uniqueCount="534">
  <si>
    <t>Order Form: Parish Buying</t>
  </si>
  <si>
    <t>Customer note: please complete all light grey fields and sign (we accept eSign).</t>
  </si>
  <si>
    <t xml:space="preserve">Order Date: </t>
  </si>
  <si>
    <t>Enter date dd/mm/yy</t>
  </si>
  <si>
    <t>Customer P.O:</t>
  </si>
  <si>
    <t>If you have a PO enter here</t>
  </si>
  <si>
    <t>Internal Use Only by GoodBox</t>
  </si>
  <si>
    <t>Required Delivery Date</t>
  </si>
  <si>
    <t>Required date for device</t>
  </si>
  <si>
    <t>New Account:</t>
  </si>
  <si>
    <t>Please select</t>
  </si>
  <si>
    <t>Account Name:</t>
  </si>
  <si>
    <t>Enter account name</t>
  </si>
  <si>
    <t>Delivery Details</t>
  </si>
  <si>
    <t>Order Reference:</t>
  </si>
  <si>
    <t>Enter GBx ID</t>
  </si>
  <si>
    <t>Organisation Name:</t>
  </si>
  <si>
    <t>Account Reference:</t>
  </si>
  <si>
    <t>GBC-XXXX</t>
  </si>
  <si>
    <t>Contact Name:</t>
  </si>
  <si>
    <t>GBX Membership:</t>
  </si>
  <si>
    <t>GB-REG-XXXX</t>
  </si>
  <si>
    <t>Address</t>
  </si>
  <si>
    <t>Town/City:</t>
  </si>
  <si>
    <t>Contact GoodBox:</t>
  </si>
  <si>
    <t>Postcode</t>
  </si>
  <si>
    <t>Sales:</t>
  </si>
  <si>
    <t>Email Address:</t>
  </si>
  <si>
    <t>Customer Support:</t>
  </si>
  <si>
    <t xml:space="preserve">support@goodbox.com </t>
  </si>
  <si>
    <t>Telephone Number:</t>
  </si>
  <si>
    <t>Accounts:</t>
  </si>
  <si>
    <t xml:space="preserve">accounts@goodbox.com </t>
  </si>
  <si>
    <t>Address:</t>
  </si>
  <si>
    <t>Unit 21, Greenway Business Centre</t>
  </si>
  <si>
    <t>Finance Contact:</t>
  </si>
  <si>
    <t>Harlow</t>
  </si>
  <si>
    <t xml:space="preserve">Full Name: </t>
  </si>
  <si>
    <t>Essex</t>
  </si>
  <si>
    <t xml:space="preserve">Email Address: </t>
  </si>
  <si>
    <t>CM19 5QE</t>
  </si>
  <si>
    <t xml:space="preserve">Invoice Address: </t>
  </si>
  <si>
    <t>Click here to view our Pricing Guide</t>
  </si>
  <si>
    <t>Postcode:</t>
  </si>
  <si>
    <t xml:space="preserve">Phone Number: </t>
  </si>
  <si>
    <t>No</t>
  </si>
  <si>
    <t>One Off Cost</t>
  </si>
  <si>
    <t>Hardware</t>
  </si>
  <si>
    <t>Quantity</t>
  </si>
  <si>
    <t>Total ex VAT</t>
  </si>
  <si>
    <t>Monthly Service Fee</t>
  </si>
  <si>
    <t>Please select Hardware</t>
  </si>
  <si>
    <t>Hardware Total ex VAT</t>
  </si>
  <si>
    <t>Monthly Service Fee Total</t>
  </si>
  <si>
    <t>Accessories</t>
  </si>
  <si>
    <t>Please Select Accessories</t>
  </si>
  <si>
    <t>Accessories Total ex VAT</t>
  </si>
  <si>
    <t>Artwork Design Services</t>
  </si>
  <si>
    <t>Please select Design Services</t>
  </si>
  <si>
    <t>Click here to view our GBx Core Artwork Templates</t>
  </si>
  <si>
    <t>Click here to view our GBx Podium Artwork Templates</t>
  </si>
  <si>
    <t>Design Services Total ex VAT</t>
  </si>
  <si>
    <t>Click here to view our GBx Podium DIY Artwork Guidelines</t>
  </si>
  <si>
    <t>Order Sub Total ex VAT</t>
  </si>
  <si>
    <t>Standard Delivery**</t>
  </si>
  <si>
    <t>Order Total ex VAT</t>
  </si>
  <si>
    <t>VAT</t>
  </si>
  <si>
    <r>
      <t xml:space="preserve">GoodBox Note: </t>
    </r>
    <r>
      <rPr>
        <i/>
        <sz val="11"/>
        <rFont val="Calibri"/>
        <family val="2"/>
      </rPr>
      <t>Thank you for your order, we look forward to working with you.</t>
    </r>
  </si>
  <si>
    <t>Customer Notes / Fundraising Details:</t>
  </si>
  <si>
    <t>Please add any additional comments here.</t>
  </si>
  <si>
    <t>Signed:</t>
  </si>
  <si>
    <t>for and on behalf of client:</t>
  </si>
  <si>
    <t xml:space="preserve">Date: </t>
  </si>
  <si>
    <t xml:space="preserve">Name: </t>
  </si>
  <si>
    <t xml:space="preserve">Position: </t>
  </si>
  <si>
    <t>Parish Buying membership discount calculator</t>
  </si>
  <si>
    <t>Lists:</t>
  </si>
  <si>
    <t>New Account</t>
  </si>
  <si>
    <t>GoodBox Member</t>
  </si>
  <si>
    <t>How would you like to pay monthly IOT &amp; Service fee?</t>
  </si>
  <si>
    <t xml:space="preserve">Monthly fees for hardware are not shown here, as they are unaffected by the membership discounts. </t>
  </si>
  <si>
    <t>Yes</t>
  </si>
  <si>
    <t>Annually</t>
  </si>
  <si>
    <t>Purchase</t>
  </si>
  <si>
    <t>Monthly</t>
  </si>
  <si>
    <t>/////</t>
  </si>
  <si>
    <t>Number of devices</t>
  </si>
  <si>
    <t>Regular</t>
  </si>
  <si>
    <t>Parish Buying</t>
  </si>
  <si>
    <t>Parish Buying with GoodBox Membership</t>
  </si>
  <si>
    <t>N/A</t>
  </si>
  <si>
    <t>Item</t>
  </si>
  <si>
    <t>GBx Mini</t>
  </si>
  <si>
    <t>GBx Core</t>
  </si>
  <si>
    <t>Cameron</t>
  </si>
  <si>
    <t>GBx Mini &amp; GoodPlate</t>
  </si>
  <si>
    <t>Eva</t>
  </si>
  <si>
    <t>GBx Podium (inc GBx Core)</t>
  </si>
  <si>
    <t xml:space="preserve">Francesca </t>
  </si>
  <si>
    <t>GBx Podium with cashbox</t>
  </si>
  <si>
    <t>Daniel</t>
  </si>
  <si>
    <t>GBx Podium With battery</t>
  </si>
  <si>
    <t>Jenell</t>
  </si>
  <si>
    <t>GBx Podium With cashbox and battery</t>
  </si>
  <si>
    <t>Nick</t>
  </si>
  <si>
    <t>Payer Integrated</t>
  </si>
  <si>
    <t>Payter Countertop</t>
  </si>
  <si>
    <t>Payter Mobile</t>
  </si>
  <si>
    <t>Monthly Fee</t>
  </si>
  <si>
    <t>% of Original Cost</t>
  </si>
  <si>
    <t>GBX Podium with GBx Core</t>
  </si>
  <si>
    <t>GBX Podium with GBx Core &amp; CashBox</t>
  </si>
  <si>
    <t>GBX Podium with GBx Core &amp; Battery</t>
  </si>
  <si>
    <t>GBX Podium with GBx Core, CashBox &amp; Battery</t>
  </si>
  <si>
    <t>Payter Integrated</t>
  </si>
  <si>
    <t>Auxilary costs</t>
  </si>
  <si>
    <t>Parish Buying (£)</t>
  </si>
  <si>
    <t>Transaction fees</t>
  </si>
  <si>
    <t>2.5% +10p</t>
  </si>
  <si>
    <t>2.25% +10p</t>
  </si>
  <si>
    <t>Sign up fee (only Applicable if not a GoodBox Member)</t>
  </si>
  <si>
    <t>-</t>
  </si>
  <si>
    <t>Artwork Standard</t>
  </si>
  <si>
    <t>- Advanced</t>
  </si>
  <si>
    <t>- Bespoke</t>
  </si>
  <si>
    <t>Rental</t>
  </si>
  <si>
    <t>Rental period (weeks)</t>
  </si>
  <si>
    <t>Artwork</t>
  </si>
  <si>
    <t>GBx Core and Podium Standard Artwork Package</t>
  </si>
  <si>
    <t>GBx Code and Podium Advanced Artwork Package</t>
  </si>
  <si>
    <t xml:space="preserve">GBx Core Only Standard Artwork </t>
  </si>
  <si>
    <t>GBx Core Only Advanced Artwork</t>
  </si>
  <si>
    <t>GBx Core Only Default Artwork</t>
  </si>
  <si>
    <t>GBx Podium Only Standard Artwork</t>
  </si>
  <si>
    <t>GBx Podium Only Advanced Artwork</t>
  </si>
  <si>
    <t>GBx Podium Only Default Artwork </t>
  </si>
  <si>
    <t>Bespoke Artwork</t>
  </si>
  <si>
    <t>GBx Mini Additional Battery</t>
  </si>
  <si>
    <t>Security Pack (compatible with GBx Mini and Core)</t>
  </si>
  <si>
    <t>GBx Mini Stand</t>
  </si>
  <si>
    <t>GBx Podium (not Including GBx Core)</t>
  </si>
  <si>
    <t xml:space="preserve">Cash Box for GBx Podium </t>
  </si>
  <si>
    <t>Battery Pack for GBx Podium</t>
  </si>
  <si>
    <t>GBx Core Only Bespoke Artwork</t>
  </si>
  <si>
    <t>GBx Podium Bespoke Artwork</t>
  </si>
  <si>
    <t>Christmas Bundle</t>
  </si>
  <si>
    <t>GBx Mini with GoodBox + Free Goodplate + Free Mini Battery</t>
  </si>
  <si>
    <t>GBx Mini with Stand + Free Security Pack + Free Mini Battery</t>
  </si>
  <si>
    <t>GBx Mini Inc. GoodPlate</t>
  </si>
  <si>
    <t>Order Total Inc. VAT</t>
  </si>
  <si>
    <t>Please select offer</t>
  </si>
  <si>
    <t xml:space="preserve">GBx GoodPlate (compatible with GBx Mini) </t>
  </si>
  <si>
    <t xml:space="preserve">This Order Form is subject to the GoodBox Terms and Conditions, available at www.goodbox.com. Together the Order Form and the Terms and Conditions make up the contract between the Client and GoodBox (the “Contract”).  Save to the extent that it is specified otherwise in the Order Form, the Terms will take precedence. Please note costs are ex VAT unless otherwise stated. By agreeing to this Order Form, you agree to be bound by the Contract. 12 Months minimum contract applies to all Hardware Purchases
** Standard Delivery covers next day from dispatch where possible, we may need to amend delivery for large orders.
</t>
  </si>
  <si>
    <t>How frequently would you like to pay monthly Service fee?*</t>
  </si>
  <si>
    <t>*Monthly Service Fee invoices to commence upon dispatch of device</t>
  </si>
  <si>
    <t xml:space="preserve">parishbuying@goodbox.com </t>
  </si>
  <si>
    <t>GBx Mini1</t>
  </si>
  <si>
    <t>GBx Mini2</t>
  </si>
  <si>
    <t>GBx Mini3</t>
  </si>
  <si>
    <t>GBx Mini4</t>
  </si>
  <si>
    <t>GBx Mini5</t>
  </si>
  <si>
    <t>GBx Mini6</t>
  </si>
  <si>
    <t>GBx Mini7</t>
  </si>
  <si>
    <t>GBx Mini8</t>
  </si>
  <si>
    <t>GBx Mini9</t>
  </si>
  <si>
    <t>GBx Mini10</t>
  </si>
  <si>
    <t>GBx Mini11</t>
  </si>
  <si>
    <t>GBx Mini12</t>
  </si>
  <si>
    <t>GBx Mini13</t>
  </si>
  <si>
    <t>GBx Mini14</t>
  </si>
  <si>
    <t>GBx Mini15</t>
  </si>
  <si>
    <t>GBx Mini16</t>
  </si>
  <si>
    <t>GBx Mini17</t>
  </si>
  <si>
    <t>GBx Mini18</t>
  </si>
  <si>
    <t>GBx Mini19</t>
  </si>
  <si>
    <t>GBx Mini20</t>
  </si>
  <si>
    <t>GBx Core1</t>
  </si>
  <si>
    <t>GBx Core2</t>
  </si>
  <si>
    <t>GBx Core3</t>
  </si>
  <si>
    <t>GBx Core4</t>
  </si>
  <si>
    <t>GBx Core5</t>
  </si>
  <si>
    <t>GBx Core6</t>
  </si>
  <si>
    <t>GBx Core7</t>
  </si>
  <si>
    <t>GBx Core8</t>
  </si>
  <si>
    <t>GBx Core9</t>
  </si>
  <si>
    <t>GBx Core10</t>
  </si>
  <si>
    <t>GBx Core11</t>
  </si>
  <si>
    <t>GBx Core12</t>
  </si>
  <si>
    <t>GBx Core13</t>
  </si>
  <si>
    <t>GBx Core14</t>
  </si>
  <si>
    <t>GBx Core15</t>
  </si>
  <si>
    <t>GBx Core16</t>
  </si>
  <si>
    <t>GBx Core17</t>
  </si>
  <si>
    <t>GBx Core18</t>
  </si>
  <si>
    <t>GBx Core19</t>
  </si>
  <si>
    <t>GBx Core20</t>
  </si>
  <si>
    <t>GBx Core21</t>
  </si>
  <si>
    <t>GBx Core22</t>
  </si>
  <si>
    <t>GBx Core23</t>
  </si>
  <si>
    <t>GBx Core24</t>
  </si>
  <si>
    <t>GBx Core25</t>
  </si>
  <si>
    <t>GBx Mini Inc. GoodPlate1</t>
  </si>
  <si>
    <t>GBx Mini Inc. GoodPlate2</t>
  </si>
  <si>
    <t>GBx Mini Inc. GoodPlate3</t>
  </si>
  <si>
    <t>GBx Mini Inc. GoodPlate4</t>
  </si>
  <si>
    <t>GBx Mini Inc. GoodPlate5</t>
  </si>
  <si>
    <t>GBx Mini Inc. GoodPlate6</t>
  </si>
  <si>
    <t>GBx Mini Inc. GoodPlate7</t>
  </si>
  <si>
    <t>GBx Mini Inc. GoodPlate8</t>
  </si>
  <si>
    <t>GBx Mini Inc. GoodPlate9</t>
  </si>
  <si>
    <t>GBx Mini Inc. GoodPlate10</t>
  </si>
  <si>
    <t>GBx Mini Inc. GoodPlate11</t>
  </si>
  <si>
    <t>GBx Mini Inc. GoodPlate12</t>
  </si>
  <si>
    <t>GBx Mini Inc. GoodPlate13</t>
  </si>
  <si>
    <t>GBx Mini Inc. GoodPlate14</t>
  </si>
  <si>
    <t>GBx Mini Inc. GoodPlate15</t>
  </si>
  <si>
    <t>GBx Mini Inc. GoodPlate16</t>
  </si>
  <si>
    <t>GBx Mini Inc. GoodPlate17</t>
  </si>
  <si>
    <t>GBx Mini Inc. GoodPlate18</t>
  </si>
  <si>
    <t>GBx Mini Inc. GoodPlate19</t>
  </si>
  <si>
    <t>GBx Mini Inc. GoodPlate20</t>
  </si>
  <si>
    <t>GBX Podium with GBx Core1</t>
  </si>
  <si>
    <t>GBX Podium with GBx Core2</t>
  </si>
  <si>
    <t>GBX Podium with GBx Core3</t>
  </si>
  <si>
    <t>GBX Podium with GBx Core4</t>
  </si>
  <si>
    <t>GBX Podium with GBx Core5</t>
  </si>
  <si>
    <t>GBX Podium with GBx Core6</t>
  </si>
  <si>
    <t>GBX Podium with GBx Core7</t>
  </si>
  <si>
    <t>GBX Podium with GBx Core8</t>
  </si>
  <si>
    <t>GBX Podium with GBx Core9</t>
  </si>
  <si>
    <t>GBX Podium with GBx Core10</t>
  </si>
  <si>
    <t>GBX Podium with GBx Core11</t>
  </si>
  <si>
    <t>GBX Podium with GBx Core12</t>
  </si>
  <si>
    <t>GBX Podium with GBx Core13</t>
  </si>
  <si>
    <t>GBX Podium with GBx Core14</t>
  </si>
  <si>
    <t>GBX Podium with GBx Core15</t>
  </si>
  <si>
    <t>GBX Podium with GBx Core16</t>
  </si>
  <si>
    <t>GBX Podium with GBx Core17</t>
  </si>
  <si>
    <t>GBX Podium with GBx Core18</t>
  </si>
  <si>
    <t>GBX Podium with GBx Core19</t>
  </si>
  <si>
    <t>GBX Podium with GBx Core20</t>
  </si>
  <si>
    <t>GBX Podium with GBx Core21</t>
  </si>
  <si>
    <t>GBX Podium with GBx Core &amp; CashBox1</t>
  </si>
  <si>
    <t>GBX Podium with GBx Core &amp; CashBox2</t>
  </si>
  <si>
    <t>GBX Podium with GBx Core &amp; CashBox3</t>
  </si>
  <si>
    <t>GBX Podium with GBx Core &amp; CashBox4</t>
  </si>
  <si>
    <t>GBX Podium with GBx Core &amp; CashBox5</t>
  </si>
  <si>
    <t>GBX Podium with GBx Core &amp; CashBox6</t>
  </si>
  <si>
    <t>GBX Podium with GBx Core &amp; CashBox7</t>
  </si>
  <si>
    <t>GBX Podium with GBx Core &amp; CashBox8</t>
  </si>
  <si>
    <t>GBX Podium with GBx Core &amp; CashBox9</t>
  </si>
  <si>
    <t>GBX Podium with GBx Core &amp; CashBox10</t>
  </si>
  <si>
    <t>GBX Podium with GBx Core &amp; CashBox11</t>
  </si>
  <si>
    <t>GBX Podium with GBx Core &amp; CashBox12</t>
  </si>
  <si>
    <t>GBX Podium with GBx Core &amp; CashBox13</t>
  </si>
  <si>
    <t>GBX Podium with GBx Core &amp; CashBox14</t>
  </si>
  <si>
    <t>GBX Podium with GBx Core &amp; CashBox15</t>
  </si>
  <si>
    <t>GBX Podium with GBx Core &amp; CashBox16</t>
  </si>
  <si>
    <t>GBX Podium with GBx Core &amp; CashBox17</t>
  </si>
  <si>
    <t>GBX Podium with GBx Core &amp; CashBox18</t>
  </si>
  <si>
    <t>GBX Podium with GBx Core &amp; CashBox19</t>
  </si>
  <si>
    <t>GBX Podium with GBx Core &amp; CashBox20</t>
  </si>
  <si>
    <t>GBX Podium with GBx Core &amp; CashBox21</t>
  </si>
  <si>
    <t>GBX Podium with GBx Core &amp; Battery1</t>
  </si>
  <si>
    <t>GBX Podium with GBx Core &amp; Battery2</t>
  </si>
  <si>
    <t>GBX Podium with GBx Core &amp; Battery3</t>
  </si>
  <si>
    <t>GBX Podium with GBx Core &amp; Battery4</t>
  </si>
  <si>
    <t>GBX Podium with GBx Core &amp; Battery5</t>
  </si>
  <si>
    <t>GBX Podium with GBx Core &amp; Battery6</t>
  </si>
  <si>
    <t>GBX Podium with GBx Core &amp; Battery7</t>
  </si>
  <si>
    <t>GBX Podium with GBx Core &amp; Battery8</t>
  </si>
  <si>
    <t>GBX Podium with GBx Core &amp; Battery9</t>
  </si>
  <si>
    <t>GBX Podium with GBx Core &amp; Battery10</t>
  </si>
  <si>
    <t>GBX Podium with GBx Core &amp; Battery11</t>
  </si>
  <si>
    <t>GBX Podium with GBx Core &amp; Battery12</t>
  </si>
  <si>
    <t>GBX Podium with GBx Core &amp; Battery13</t>
  </si>
  <si>
    <t>GBX Podium with GBx Core &amp; Battery14</t>
  </si>
  <si>
    <t>GBX Podium with GBx Core &amp; Battery15</t>
  </si>
  <si>
    <t>GBX Podium with GBx Core &amp; Battery16</t>
  </si>
  <si>
    <t>GBX Podium with GBx Core &amp; Battery17</t>
  </si>
  <si>
    <t>GBX Podium with GBx Core &amp; Battery18</t>
  </si>
  <si>
    <t>GBX Podium with GBx Core &amp; Battery19</t>
  </si>
  <si>
    <t>GBX Podium with GBx Core &amp; Battery20</t>
  </si>
  <si>
    <t>GBX Podium with GBx Core &amp; Battery21</t>
  </si>
  <si>
    <t>GBX Podium with GBx Core &amp; Battery22</t>
  </si>
  <si>
    <t>GBX Podium with GBx Core &amp; Battery23</t>
  </si>
  <si>
    <t>GBX Podium with GBx Core &amp; Battery24</t>
  </si>
  <si>
    <t>GBX Podium with GBx Core, CashBox &amp; Battery1</t>
  </si>
  <si>
    <t>GBX Podium with GBx Core, CashBox &amp; Battery2</t>
  </si>
  <si>
    <t>GBX Podium with GBx Core, CashBox &amp; Battery3</t>
  </si>
  <si>
    <t>GBX Podium with GBx Core, CashBox &amp; Battery4</t>
  </si>
  <si>
    <t>GBX Podium with GBx Core, CashBox &amp; Battery5</t>
  </si>
  <si>
    <t>GBX Podium with GBx Core, CashBox &amp; Battery6</t>
  </si>
  <si>
    <t>GBX Podium with GBx Core, CashBox &amp; Battery7</t>
  </si>
  <si>
    <t>GBX Podium with GBx Core, CashBox &amp; Battery8</t>
  </si>
  <si>
    <t>GBX Podium with GBx Core, CashBox &amp; Battery9</t>
  </si>
  <si>
    <t>GBX Podium with GBx Core, CashBox &amp; Battery10</t>
  </si>
  <si>
    <t>GBX Podium with GBx Core, CashBox &amp; Battery11</t>
  </si>
  <si>
    <t>GBX Podium with GBx Core, CashBox &amp; Battery12</t>
  </si>
  <si>
    <t>GBX Podium with GBx Core, CashBox &amp; Battery13</t>
  </si>
  <si>
    <t>GBX Podium with GBx Core, CashBox &amp; Battery14</t>
  </si>
  <si>
    <t>GBX Podium with GBx Core, CashBox &amp; Battery15</t>
  </si>
  <si>
    <t>GBX Podium with GBx Core, CashBox &amp; Battery16</t>
  </si>
  <si>
    <t>GBX Podium with GBx Core, CashBox &amp; Battery17</t>
  </si>
  <si>
    <t>GBX Podium with GBx Core, CashBox &amp; Battery18</t>
  </si>
  <si>
    <t>GBX Podium with GBx Core, CashBox &amp; Battery19</t>
  </si>
  <si>
    <t>GBX Podium with GBx Core, CashBox &amp; Battery20</t>
  </si>
  <si>
    <t>GBx Mini21</t>
  </si>
  <si>
    <t>GBx Mini22</t>
  </si>
  <si>
    <t>GBx Mini23</t>
  </si>
  <si>
    <t>GBx Mini24</t>
  </si>
  <si>
    <t>GBx Mini25</t>
  </si>
  <si>
    <t>GBx Mini26</t>
  </si>
  <si>
    <t>GBx Mini27</t>
  </si>
  <si>
    <t>GBx Mini28</t>
  </si>
  <si>
    <t>GBx Mini29</t>
  </si>
  <si>
    <t>GBx Mini30</t>
  </si>
  <si>
    <t>GBx Mini31</t>
  </si>
  <si>
    <t>GBx Mini32</t>
  </si>
  <si>
    <t>GBx Mini33</t>
  </si>
  <si>
    <t>GBx Mini34</t>
  </si>
  <si>
    <t>GBx Mini35</t>
  </si>
  <si>
    <t>GBx Mini36</t>
  </si>
  <si>
    <t>GBx Mini37</t>
  </si>
  <si>
    <t>GBx Mini38</t>
  </si>
  <si>
    <t>GBx Mini39</t>
  </si>
  <si>
    <t>GBx Mini40</t>
  </si>
  <si>
    <t>GBx Mini41</t>
  </si>
  <si>
    <t>GBx Mini42</t>
  </si>
  <si>
    <t>GBx Mini43</t>
  </si>
  <si>
    <t>GBx Mini44</t>
  </si>
  <si>
    <t>GBx Mini45</t>
  </si>
  <si>
    <t>GBx Mini46</t>
  </si>
  <si>
    <t>GBx Mini47</t>
  </si>
  <si>
    <t>GBx Mini48</t>
  </si>
  <si>
    <t>GBx Mini49</t>
  </si>
  <si>
    <t>GBx Mini50</t>
  </si>
  <si>
    <t>1-8 = 15</t>
  </si>
  <si>
    <t>9-16 = 30</t>
  </si>
  <si>
    <t>17-24 = 45</t>
  </si>
  <si>
    <t>25-32 = 60</t>
  </si>
  <si>
    <t>33-40 = 75</t>
  </si>
  <si>
    <t>41-50 = 90</t>
  </si>
  <si>
    <t>GBx Core26</t>
  </si>
  <si>
    <t>GBx Core27</t>
  </si>
  <si>
    <t>GBx Core28</t>
  </si>
  <si>
    <t>GBx Core29</t>
  </si>
  <si>
    <t>GBx Core30</t>
  </si>
  <si>
    <t>GBx Core31</t>
  </si>
  <si>
    <t>GBx Core32</t>
  </si>
  <si>
    <t>GBx Core33</t>
  </si>
  <si>
    <t>GBx Core34</t>
  </si>
  <si>
    <t>GBx Core35</t>
  </si>
  <si>
    <t>GBx Core36</t>
  </si>
  <si>
    <t>GBx Core37</t>
  </si>
  <si>
    <t>GBx Core38</t>
  </si>
  <si>
    <t>GBx Core39</t>
  </si>
  <si>
    <t>GBx Core40</t>
  </si>
  <si>
    <t>GBx Core41</t>
  </si>
  <si>
    <t>GBx Core42</t>
  </si>
  <si>
    <t>GBx Core43</t>
  </si>
  <si>
    <t>GBx Core44</t>
  </si>
  <si>
    <t>GBx Core45</t>
  </si>
  <si>
    <t>GBx Core46</t>
  </si>
  <si>
    <t>GBx Core47</t>
  </si>
  <si>
    <t>GBx Core48</t>
  </si>
  <si>
    <t>GBx Core49</t>
  </si>
  <si>
    <t>GBx Core50</t>
  </si>
  <si>
    <t>GBx Mini Inc. GoodPlate21</t>
  </si>
  <si>
    <t>GBx Mini Inc. GoodPlate22</t>
  </si>
  <si>
    <t>GBx Mini Inc. GoodPlate23</t>
  </si>
  <si>
    <t>GBx Mini Inc. GoodPlate24</t>
  </si>
  <si>
    <t>GBx Mini Inc. GoodPlate25</t>
  </si>
  <si>
    <t>GBx Mini Inc. GoodPlate26</t>
  </si>
  <si>
    <t>GBx Mini Inc. GoodPlate27</t>
  </si>
  <si>
    <t>GBx Mini Inc. GoodPlate28</t>
  </si>
  <si>
    <t>GBx Mini Inc. GoodPlate29</t>
  </si>
  <si>
    <t>GBx Mini Inc. GoodPlate30</t>
  </si>
  <si>
    <t>GBx Mini Inc. GoodPlate31</t>
  </si>
  <si>
    <t>GBx Mini Inc. GoodPlate32</t>
  </si>
  <si>
    <t>GBx Mini Inc. GoodPlate33</t>
  </si>
  <si>
    <t>GBx Mini Inc. GoodPlate34</t>
  </si>
  <si>
    <t>GBx Mini Inc. GoodPlate35</t>
  </si>
  <si>
    <t>GBx Mini Inc. GoodPlate36</t>
  </si>
  <si>
    <t>GBx Mini Inc. GoodPlate37</t>
  </si>
  <si>
    <t>GBx Mini Inc. GoodPlate38</t>
  </si>
  <si>
    <t>GBx Mini Inc. GoodPlate39</t>
  </si>
  <si>
    <t>GBx Mini Inc. GoodPlate40</t>
  </si>
  <si>
    <t>GBx Mini Inc. GoodPlate41</t>
  </si>
  <si>
    <t>GBx Mini Inc. GoodPlate42</t>
  </si>
  <si>
    <t>GBx Mini Inc. GoodPlate43</t>
  </si>
  <si>
    <t>GBx Mini Inc. GoodPlate44</t>
  </si>
  <si>
    <t>GBx Mini Inc. GoodPlate45</t>
  </si>
  <si>
    <t>GBx Mini Inc. GoodPlate46</t>
  </si>
  <si>
    <t>GBx Mini Inc. GoodPlate47</t>
  </si>
  <si>
    <t>GBx Mini Inc. GoodPlate48</t>
  </si>
  <si>
    <t>GBx Mini Inc. GoodPlate49</t>
  </si>
  <si>
    <t>GBx Mini Inc. GoodPlate50</t>
  </si>
  <si>
    <t>GBX Podium with GBx Core22</t>
  </si>
  <si>
    <t>GBX Podium with GBx Core23</t>
  </si>
  <si>
    <t>GBX Podium with GBx Core24</t>
  </si>
  <si>
    <t>GBX Podium with GBx Core25</t>
  </si>
  <si>
    <t>GBX Podium with GBx Core26</t>
  </si>
  <si>
    <t>GBX Podium with GBx Core27</t>
  </si>
  <si>
    <t>GBX Podium with GBx Core28</t>
  </si>
  <si>
    <t>GBX Podium with GBx Core29</t>
  </si>
  <si>
    <t>GBX Podium with GBx Core30</t>
  </si>
  <si>
    <t>GBX Podium with GBx Core31</t>
  </si>
  <si>
    <t>GBX Podium with GBx Core32</t>
  </si>
  <si>
    <t>GBX Podium with GBx Core33</t>
  </si>
  <si>
    <t>GBX Podium with GBx Core34</t>
  </si>
  <si>
    <t>GBX Podium with GBx Core35</t>
  </si>
  <si>
    <t>GBX Podium with GBx Core36</t>
  </si>
  <si>
    <t>GBX Podium with GBx Core37</t>
  </si>
  <si>
    <t>GBX Podium with GBx Core38</t>
  </si>
  <si>
    <t>GBX Podium with GBx Core39</t>
  </si>
  <si>
    <t>GBX Podium with GBx Core40</t>
  </si>
  <si>
    <t>GBX Podium with GBx Core41</t>
  </si>
  <si>
    <t>GBX Podium with GBx Core42</t>
  </si>
  <si>
    <t>GBX Podium with GBx Core43</t>
  </si>
  <si>
    <t>GBX Podium with GBx Core44</t>
  </si>
  <si>
    <t>GBX Podium with GBx Core45</t>
  </si>
  <si>
    <t>GBX Podium with GBx Core46</t>
  </si>
  <si>
    <t>GBX Podium with GBx Core47</t>
  </si>
  <si>
    <t>GBX Podium with GBx Core48</t>
  </si>
  <si>
    <t>GBX Podium with GBx Core49</t>
  </si>
  <si>
    <t>GBX Podium with GBx Core50</t>
  </si>
  <si>
    <t>GBX Podium with GBx Core &amp; CashBox22</t>
  </si>
  <si>
    <t>GBX Podium with GBx Core &amp; CashBox23</t>
  </si>
  <si>
    <t>GBX Podium with GBx Core &amp; CashBox24</t>
  </si>
  <si>
    <t>GBX Podium with GBx Core &amp; CashBox25</t>
  </si>
  <si>
    <t>GBX Podium with GBx Core &amp; CashBox26</t>
  </si>
  <si>
    <t>GBX Podium with GBx Core &amp; CashBox27</t>
  </si>
  <si>
    <t>GBX Podium with GBx Core &amp; CashBox28</t>
  </si>
  <si>
    <t>GBX Podium with GBx Core &amp; CashBox29</t>
  </si>
  <si>
    <t>GBX Podium with GBx Core &amp; CashBox30</t>
  </si>
  <si>
    <t>GBX Podium with GBx Core &amp; CashBox31</t>
  </si>
  <si>
    <t>GBX Podium with GBx Core &amp; CashBox32</t>
  </si>
  <si>
    <t>GBX Podium with GBx Core &amp; CashBox33</t>
  </si>
  <si>
    <t>GBX Podium with GBx Core &amp; CashBox34</t>
  </si>
  <si>
    <t>GBX Podium with GBx Core &amp; CashBox35</t>
  </si>
  <si>
    <t>GBX Podium with GBx Core &amp; CashBox36</t>
  </si>
  <si>
    <t>GBX Podium with GBx Core &amp; CashBox37</t>
  </si>
  <si>
    <t>GBX Podium with GBx Core &amp; CashBox38</t>
  </si>
  <si>
    <t>GBX Podium with GBx Core &amp; CashBox39</t>
  </si>
  <si>
    <t>GBX Podium with GBx Core &amp; CashBox40</t>
  </si>
  <si>
    <t>GBX Podium with GBx Core &amp; CashBox41</t>
  </si>
  <si>
    <t>GBX Podium with GBx Core &amp; CashBox42</t>
  </si>
  <si>
    <t>GBX Podium with GBx Core &amp; CashBox43</t>
  </si>
  <si>
    <t>GBX Podium with GBx Core &amp; CashBox44</t>
  </si>
  <si>
    <t>GBX Podium with GBx Core &amp; CashBox45</t>
  </si>
  <si>
    <t>GBX Podium with GBx Core &amp; CashBox46</t>
  </si>
  <si>
    <t>GBX Podium with GBx Core &amp; CashBox47</t>
  </si>
  <si>
    <t>GBX Podium with GBx Core &amp; CashBox48</t>
  </si>
  <si>
    <t>GBX Podium with GBx Core &amp; CashBox49</t>
  </si>
  <si>
    <t>GBX Podium with GBx Core &amp; CashBox50</t>
  </si>
  <si>
    <t>GBX Podium with GBx Core &amp; Battery25</t>
  </si>
  <si>
    <t>GBX Podium with GBx Core &amp; Battery26</t>
  </si>
  <si>
    <t>GBX Podium with GBx Core &amp; Battery27</t>
  </si>
  <si>
    <t>GBX Podium with GBx Core &amp; Battery28</t>
  </si>
  <si>
    <t>GBX Podium with GBx Core &amp; Battery29</t>
  </si>
  <si>
    <t>GBX Podium with GBx Core &amp; Battery30</t>
  </si>
  <si>
    <t>GBX Podium with GBx Core &amp; Battery31</t>
  </si>
  <si>
    <t>GBX Podium with GBx Core &amp; Battery32</t>
  </si>
  <si>
    <t>GBX Podium with GBx Core &amp; Battery33</t>
  </si>
  <si>
    <t>GBX Podium with GBx Core &amp; Battery34</t>
  </si>
  <si>
    <t>GBX Podium with GBx Core &amp; Battery35</t>
  </si>
  <si>
    <t>GBX Podium with GBx Core &amp; Battery36</t>
  </si>
  <si>
    <t>GBX Podium with GBx Core &amp; Battery37</t>
  </si>
  <si>
    <t>GBX Podium with GBx Core &amp; Battery38</t>
  </si>
  <si>
    <t>GBX Podium with GBx Core &amp; Battery39</t>
  </si>
  <si>
    <t>GBX Podium with GBx Core &amp; Battery40</t>
  </si>
  <si>
    <t>GBX Podium with GBx Core &amp; Battery41</t>
  </si>
  <si>
    <t>GBX Podium with GBx Core &amp; Battery42</t>
  </si>
  <si>
    <t>GBX Podium with GBx Core &amp; Battery43</t>
  </si>
  <si>
    <t>GBX Podium with GBx Core &amp; Battery44</t>
  </si>
  <si>
    <t>GBX Podium with GBx Core &amp; Battery45</t>
  </si>
  <si>
    <t>GBX Podium with GBx Core &amp; Battery46</t>
  </si>
  <si>
    <t>GBX Podium with GBx Core &amp; Battery47</t>
  </si>
  <si>
    <t>GBX Podium with GBx Core &amp; Battery48</t>
  </si>
  <si>
    <t>GBX Podium with GBx Core &amp; Battery49</t>
  </si>
  <si>
    <t>GBX Podium with GBx Core &amp; Battery50</t>
  </si>
  <si>
    <t>GBX Podium with GBx Core, CashBox &amp; Battery21</t>
  </si>
  <si>
    <t>GBX Podium with GBx Core, CashBox &amp; Battery22</t>
  </si>
  <si>
    <t>GBX Podium with GBx Core, CashBox &amp; Battery23</t>
  </si>
  <si>
    <t>GBX Podium with GBx Core, CashBox &amp; Battery24</t>
  </si>
  <si>
    <t>GBX Podium with GBx Core, CashBox &amp; Battery25</t>
  </si>
  <si>
    <t>GBX Podium with GBx Core, CashBox &amp; Battery26</t>
  </si>
  <si>
    <t>GBX Podium with GBx Core, CashBox &amp; Battery27</t>
  </si>
  <si>
    <t>GBX Podium with GBx Core, CashBox &amp; Battery28</t>
  </si>
  <si>
    <t>GBX Podium with GBx Core, CashBox &amp; Battery29</t>
  </si>
  <si>
    <t>GBX Podium with GBx Core, CashBox &amp; Battery30</t>
  </si>
  <si>
    <t>GBX Podium with GBx Core, CashBox &amp; Battery31</t>
  </si>
  <si>
    <t>GBX Podium with GBx Core, CashBox &amp; Battery32</t>
  </si>
  <si>
    <t>GBX Podium with GBx Core, CashBox &amp; Battery33</t>
  </si>
  <si>
    <t>GBX Podium with GBx Core, CashBox &amp; Battery34</t>
  </si>
  <si>
    <t>GBX Podium with GBx Core, CashBox &amp; Battery35</t>
  </si>
  <si>
    <t>GBX Podium with GBx Core, CashBox &amp; Battery36</t>
  </si>
  <si>
    <t>GBX Podium with GBx Core, CashBox &amp; Battery37</t>
  </si>
  <si>
    <t>GBX Podium with GBx Core, CashBox &amp; Battery38</t>
  </si>
  <si>
    <t>GBX Podium with GBx Core, CashBox &amp; Battery39</t>
  </si>
  <si>
    <t>GBX Podium with GBx Core, CashBox &amp; Battery40</t>
  </si>
  <si>
    <t>GBX Podium with GBx Core, CashBox &amp; Battery41</t>
  </si>
  <si>
    <t>GBX Podium with GBx Core, CashBox &amp; Battery42</t>
  </si>
  <si>
    <t>GBX Podium with GBx Core, CashBox &amp; Battery43</t>
  </si>
  <si>
    <t>GBX Podium with GBx Core, CashBox &amp; Battery44</t>
  </si>
  <si>
    <t>GBX Podium with GBx Core, CashBox &amp; Battery45</t>
  </si>
  <si>
    <t>GBX Podium with GBx Core, CashBox &amp; Battery46</t>
  </si>
  <si>
    <t>GBX Podium with GBx Core, CashBox &amp; Battery47</t>
  </si>
  <si>
    <t>GBX Podium with GBx Core, CashBox &amp; Battery48</t>
  </si>
  <si>
    <t>GBX Podium with GBx Core, CashBox &amp; Battery49</t>
  </si>
  <si>
    <t>GBX Podium with GBx Core, CashBox &amp; Battery50</t>
  </si>
  <si>
    <t>Hardware Delivery</t>
  </si>
  <si>
    <t>Accessories Delivery</t>
  </si>
  <si>
    <t>GBx Mini Additional Battery1</t>
  </si>
  <si>
    <t>GBx Mini Additional Battery2</t>
  </si>
  <si>
    <t>GBx Mini Additional Battery3</t>
  </si>
  <si>
    <t>GBx Mini Additional Battery4</t>
  </si>
  <si>
    <t>GBx Mini Additional Battery5</t>
  </si>
  <si>
    <t>GBx Mini Additional Battery6</t>
  </si>
  <si>
    <t>GBx Mini Additional Battery7</t>
  </si>
  <si>
    <t>GBx Mini Additional Battery8</t>
  </si>
  <si>
    <t>GBx Mini Additional Battery9</t>
  </si>
  <si>
    <t>GBx Mini Additional Battery10</t>
  </si>
  <si>
    <t>GBx Mini Additional Battery11</t>
  </si>
  <si>
    <t>GBx Mini Additional Battery12</t>
  </si>
  <si>
    <t>GBx Mini Additional Battery13</t>
  </si>
  <si>
    <t>GBx Mini0</t>
  </si>
  <si>
    <t>GBx Core0</t>
  </si>
  <si>
    <t>GBx Mini Inc. GoodPlate0</t>
  </si>
  <si>
    <t>GBX Podium with GBx Core0</t>
  </si>
  <si>
    <t>GBX Podium with GBx Core &amp; CashBox0</t>
  </si>
  <si>
    <t>GBX Podium with GBx Core &amp; Battery0</t>
  </si>
  <si>
    <t>GBX Podium with GBx Core, CashBox &amp; Battery0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</si>
</sst>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9]* #,##0.00_-;\-[$£-809]* #,##0.00_-;_-[$£-809]* &quot;-&quot;??_-;_-@_-"/>
    <numFmt numFmtId="165" formatCode="&quot;£&quot;#,##0.00"/>
  </numFmts>
  <fonts count="26">
    <font>
      <sz val="11"/>
      <color theme="1"/>
      <name val="Calibri"/>
      <family val="2"/>
      <scheme val="minor"/>
    </font>
    <font>
      <u/>
      <sz val="11"/>
      <color theme="10"/>
      <name val="Calibri"/>
      <family val="2"/>
      <scheme val="minor"/>
    </font>
    <font>
      <sz val="11"/>
      <color theme="1"/>
      <name val="Calibri"/>
      <family val="2"/>
      <scheme val="minor"/>
    </font>
    <font>
      <b/>
      <sz val="11"/>
      <name val="Modern Era Light"/>
      <family val="3"/>
    </font>
    <font>
      <sz val="11"/>
      <name val="Modern Era Light"/>
      <family val="3"/>
    </font>
    <font>
      <sz val="11"/>
      <name val="Calibri"/>
      <family val="2"/>
      <scheme val="minor"/>
    </font>
    <font>
      <b/>
      <sz val="11"/>
      <name val="Calibri"/>
      <family val="2"/>
      <scheme val="minor"/>
    </font>
    <font>
      <b/>
      <sz val="11"/>
      <color theme="1"/>
      <name val="Calibri Light"/>
      <family val="2"/>
      <scheme val="major"/>
    </font>
    <font>
      <sz val="11"/>
      <color theme="1"/>
      <name val="Calibri Light"/>
      <family val="2"/>
      <scheme val="major"/>
    </font>
    <font>
      <sz val="11"/>
      <name val="Calibri Light"/>
      <family val="2"/>
      <scheme val="major"/>
    </font>
    <font>
      <b/>
      <sz val="11"/>
      <color theme="0"/>
      <name val="Calibri"/>
      <family val="2"/>
      <scheme val="minor"/>
    </font>
    <font>
      <sz val="11"/>
      <color theme="0"/>
      <name val="Calibri"/>
      <family val="2"/>
      <scheme val="minor"/>
    </font>
    <font>
      <sz val="11"/>
      <color theme="2" tint="-0.249977111117893"/>
      <name val="Calibri"/>
      <family val="2"/>
      <scheme val="minor"/>
    </font>
    <font>
      <i/>
      <sz val="11"/>
      <name val="Calibri"/>
      <family val="2"/>
      <scheme val="minor"/>
    </font>
    <font>
      <sz val="11"/>
      <name val="Calibri"/>
      <family val="2"/>
    </font>
    <font>
      <sz val="11"/>
      <color theme="0" tint="-0.34998626667073579"/>
      <name val="Calibri"/>
      <family val="2"/>
      <scheme val="minor"/>
    </font>
    <font>
      <sz val="11"/>
      <color theme="0" tint="-0.499984740745262"/>
      <name val="Calibri"/>
      <family val="2"/>
      <scheme val="minor"/>
    </font>
    <font>
      <u/>
      <sz val="11"/>
      <name val="Calibri"/>
      <family val="2"/>
      <scheme val="minor"/>
    </font>
    <font>
      <i/>
      <sz val="11"/>
      <name val="Calibri"/>
      <family val="2"/>
    </font>
    <font>
      <b/>
      <sz val="14"/>
      <color rgb="FF412378"/>
      <name val="Calibri"/>
      <family val="2"/>
      <scheme val="minor"/>
    </font>
    <font>
      <b/>
      <sz val="11"/>
      <color theme="1"/>
      <name val="Calibri"/>
      <family val="2"/>
      <scheme val="minor"/>
    </font>
    <font>
      <b/>
      <i/>
      <sz val="11"/>
      <name val="Calibri"/>
      <family val="2"/>
      <scheme val="minor"/>
    </font>
    <font>
      <sz val="11"/>
      <color rgb="FF000000"/>
      <name val="Calibri"/>
      <family val="2"/>
      <scheme val="minor"/>
    </font>
    <font>
      <sz val="8"/>
      <name val="Calibri"/>
      <family val="2"/>
      <scheme val="minor"/>
    </font>
    <font>
      <sz val="11"/>
      <color theme="0"/>
      <name val="Courier New"/>
      <family val="3"/>
    </font>
    <font>
      <sz val="11"/>
      <color theme="0"/>
      <name val="Segoe UI"/>
      <family val="2"/>
    </font>
  </fonts>
  <fills count="10">
    <fill>
      <patternFill patternType="none"/>
    </fill>
    <fill>
      <patternFill patternType="gray125"/>
    </fill>
    <fill>
      <patternFill patternType="solid">
        <fgColor theme="2"/>
        <bgColor indexed="64"/>
      </patternFill>
    </fill>
    <fill>
      <patternFill patternType="solid">
        <fgColor rgb="FF412378"/>
        <bgColor indexed="64"/>
      </patternFill>
    </fill>
    <fill>
      <patternFill patternType="solid">
        <fgColor rgb="FFFF5064"/>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rgb="FF2DC3C8"/>
        <bgColor indexed="64"/>
      </patternFill>
    </fill>
    <fill>
      <patternFill patternType="solid">
        <fgColor theme="5" tint="0.79998168889431442"/>
        <bgColor indexed="64"/>
      </patternFill>
    </fill>
  </fills>
  <borders count="41">
    <border>
      <left/>
      <right/>
      <top/>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theme="4"/>
      </left>
      <right/>
      <top style="thin">
        <color theme="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theme="4"/>
      </top>
      <bottom/>
      <diagonal/>
    </border>
    <border>
      <left/>
      <right style="thin">
        <color theme="4"/>
      </right>
      <top style="thin">
        <color theme="4"/>
      </top>
      <bottom/>
      <diagonal/>
    </border>
    <border>
      <left style="hair">
        <color auto="1"/>
      </left>
      <right style="hair">
        <color auto="1"/>
      </right>
      <top style="hair">
        <color auto="1"/>
      </top>
      <bottom style="hair">
        <color auto="1"/>
      </bottom>
      <diagonal/>
    </border>
    <border>
      <left style="thin">
        <color theme="0"/>
      </left>
      <right style="medium">
        <color indexed="64"/>
      </right>
      <top/>
      <bottom style="medium">
        <color indexed="64"/>
      </bottom>
      <diagonal/>
    </border>
    <border>
      <left style="thin">
        <color theme="0"/>
      </left>
      <right/>
      <top style="thin">
        <color theme="0"/>
      </top>
      <bottom style="thin">
        <color theme="0"/>
      </bottom>
      <diagonal/>
    </border>
    <border>
      <left style="medium">
        <color indexed="64"/>
      </left>
      <right style="medium">
        <color indexed="64"/>
      </right>
      <top/>
      <bottom style="thin">
        <color indexed="64"/>
      </bottom>
      <diagonal/>
    </border>
  </borders>
  <cellStyleXfs count="4">
    <xf numFmtId="0" fontId="0" fillId="0" borderId="0"/>
    <xf numFmtId="0" fontId="1" fillId="0" borderId="0" applyNumberForma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02">
    <xf numFmtId="0" fontId="0" fillId="0" borderId="0" xfId="0"/>
    <xf numFmtId="0" fontId="7" fillId="0" borderId="0" xfId="0" applyFont="1" applyAlignment="1">
      <alignment horizontal="left" vertical="top"/>
    </xf>
    <xf numFmtId="0" fontId="8" fillId="0" borderId="0" xfId="0" applyFont="1" applyAlignment="1">
      <alignment horizontal="left" vertical="top"/>
    </xf>
    <xf numFmtId="9" fontId="8" fillId="0" borderId="0" xfId="0" applyNumberFormat="1" applyFont="1" applyAlignment="1">
      <alignment horizontal="left" vertical="top"/>
    </xf>
    <xf numFmtId="0" fontId="5" fillId="6" borderId="0" xfId="0" applyFont="1" applyFill="1" applyAlignment="1">
      <alignment horizontal="left" vertical="top" wrapText="1"/>
    </xf>
    <xf numFmtId="0" fontId="5" fillId="6" borderId="0" xfId="0" applyFont="1" applyFill="1" applyAlignment="1">
      <alignment horizontal="left" vertical="top"/>
    </xf>
    <xf numFmtId="0" fontId="5" fillId="6" borderId="0" xfId="0" applyFont="1" applyFill="1"/>
    <xf numFmtId="0" fontId="5" fillId="5" borderId="0" xfId="0" applyFont="1" applyFill="1" applyAlignment="1" applyProtection="1">
      <alignment horizontal="center"/>
      <protection locked="0"/>
    </xf>
    <xf numFmtId="164" fontId="6" fillId="6" borderId="0" xfId="0" applyNumberFormat="1" applyFont="1" applyFill="1" applyAlignment="1">
      <alignment horizontal="left" vertical="top" wrapText="1"/>
    </xf>
    <xf numFmtId="0" fontId="9" fillId="0" borderId="7" xfId="0" applyFont="1" applyBorder="1" applyAlignment="1">
      <alignment horizontal="left" vertical="top" wrapText="1"/>
    </xf>
    <xf numFmtId="0" fontId="10" fillId="3" borderId="10" xfId="0" applyFont="1" applyFill="1" applyBorder="1" applyAlignment="1">
      <alignment horizontal="left" vertical="top" wrapText="1"/>
    </xf>
    <xf numFmtId="0" fontId="10" fillId="3" borderId="11" xfId="0" applyFont="1" applyFill="1" applyBorder="1" applyAlignment="1">
      <alignment horizontal="center" vertical="top"/>
    </xf>
    <xf numFmtId="0" fontId="10" fillId="3" borderId="11" xfId="0" applyFont="1" applyFill="1" applyBorder="1" applyAlignment="1">
      <alignment horizontal="center" vertical="top" wrapText="1"/>
    </xf>
    <xf numFmtId="0" fontId="10" fillId="3" borderId="12" xfId="0" applyFont="1" applyFill="1" applyBorder="1" applyAlignment="1">
      <alignment horizontal="center" vertical="top" wrapText="1"/>
    </xf>
    <xf numFmtId="0" fontId="10" fillId="3" borderId="10" xfId="0" applyFont="1" applyFill="1" applyBorder="1" applyAlignment="1">
      <alignment horizontal="left" vertical="top"/>
    </xf>
    <xf numFmtId="164" fontId="5" fillId="6" borderId="0" xfId="0" applyNumberFormat="1" applyFont="1" applyFill="1" applyAlignment="1">
      <alignment horizontal="center"/>
    </xf>
    <xf numFmtId="44" fontId="5" fillId="6" borderId="0" xfId="2" applyFont="1" applyFill="1" applyBorder="1" applyAlignment="1">
      <alignment horizontal="center" vertical="top" wrapText="1"/>
    </xf>
    <xf numFmtId="0" fontId="6" fillId="6" borderId="0" xfId="0" applyFont="1" applyFill="1" applyAlignment="1">
      <alignment horizontal="left" vertical="top"/>
    </xf>
    <xf numFmtId="44" fontId="6" fillId="6" borderId="0" xfId="0" applyNumberFormat="1" applyFont="1" applyFill="1" applyAlignment="1">
      <alignment horizontal="left" vertical="top" wrapText="1"/>
    </xf>
    <xf numFmtId="0" fontId="0" fillId="0" borderId="14" xfId="0" applyBorder="1" applyAlignment="1">
      <alignment horizontal="center"/>
    </xf>
    <xf numFmtId="0" fontId="20" fillId="2" borderId="2" xfId="0" applyFont="1" applyFill="1" applyBorder="1" applyAlignment="1">
      <alignment horizontal="left"/>
    </xf>
    <xf numFmtId="0" fontId="0" fillId="0" borderId="2" xfId="0" applyBorder="1" applyAlignment="1">
      <alignment horizontal="left"/>
    </xf>
    <xf numFmtId="0" fontId="11" fillId="3" borderId="9" xfId="0" applyFont="1" applyFill="1" applyBorder="1" applyAlignment="1">
      <alignment horizontal="left"/>
    </xf>
    <xf numFmtId="0" fontId="0" fillId="4" borderId="5" xfId="0" applyFill="1" applyBorder="1" applyAlignment="1">
      <alignment horizontal="left"/>
    </xf>
    <xf numFmtId="0" fontId="0" fillId="0" borderId="16" xfId="0" applyBorder="1" applyAlignment="1">
      <alignment horizontal="center"/>
    </xf>
    <xf numFmtId="164" fontId="0" fillId="2" borderId="17" xfId="0" applyNumberFormat="1" applyFill="1" applyBorder="1"/>
    <xf numFmtId="164" fontId="0" fillId="2" borderId="18" xfId="0" applyNumberFormat="1" applyFill="1" applyBorder="1"/>
    <xf numFmtId="164" fontId="0" fillId="2" borderId="19" xfId="0" applyNumberFormat="1" applyFill="1" applyBorder="1"/>
    <xf numFmtId="0" fontId="0" fillId="0" borderId="21" xfId="0" applyBorder="1" applyAlignment="1">
      <alignment horizontal="center"/>
    </xf>
    <xf numFmtId="164" fontId="0" fillId="2" borderId="22" xfId="0" applyNumberFormat="1" applyFill="1" applyBorder="1"/>
    <xf numFmtId="164" fontId="0" fillId="2" borderId="13" xfId="0" applyNumberFormat="1" applyFill="1" applyBorder="1"/>
    <xf numFmtId="164" fontId="0" fillId="2" borderId="23" xfId="0" applyNumberFormat="1" applyFill="1" applyBorder="1"/>
    <xf numFmtId="0" fontId="0" fillId="0" borderId="20" xfId="0" applyBorder="1" applyAlignment="1">
      <alignment horizontal="left"/>
    </xf>
    <xf numFmtId="0" fontId="0" fillId="0" borderId="21" xfId="0" quotePrefix="1" applyBorder="1" applyAlignment="1">
      <alignment horizontal="center"/>
    </xf>
    <xf numFmtId="0" fontId="0" fillId="0" borderId="20" xfId="0" quotePrefix="1" applyBorder="1" applyAlignment="1">
      <alignment horizontal="right"/>
    </xf>
    <xf numFmtId="0" fontId="0" fillId="0" borderId="24" xfId="0" quotePrefix="1" applyBorder="1" applyAlignment="1">
      <alignment horizontal="right"/>
    </xf>
    <xf numFmtId="0" fontId="0" fillId="0" borderId="25" xfId="0" quotePrefix="1" applyBorder="1" applyAlignment="1">
      <alignment horizontal="center"/>
    </xf>
    <xf numFmtId="164" fontId="0" fillId="2" borderId="26" xfId="0" applyNumberFormat="1" applyFill="1" applyBorder="1"/>
    <xf numFmtId="164" fontId="0" fillId="2" borderId="27" xfId="0" applyNumberFormat="1" applyFill="1" applyBorder="1"/>
    <xf numFmtId="164" fontId="0" fillId="2" borderId="28" xfId="0" applyNumberFormat="1" applyFill="1" applyBorder="1"/>
    <xf numFmtId="0" fontId="0" fillId="0" borderId="29" xfId="0" applyBorder="1" applyAlignment="1">
      <alignment horizontal="center"/>
    </xf>
    <xf numFmtId="0" fontId="20" fillId="2" borderId="0" xfId="0" applyFont="1" applyFill="1" applyAlignment="1">
      <alignment horizontal="left"/>
    </xf>
    <xf numFmtId="0" fontId="20" fillId="2" borderId="8" xfId="0" applyFont="1" applyFill="1" applyBorder="1" applyAlignment="1">
      <alignment horizontal="left"/>
    </xf>
    <xf numFmtId="0" fontId="0" fillId="0" borderId="10" xfId="0" applyBorder="1" applyAlignment="1">
      <alignment horizontal="left"/>
    </xf>
    <xf numFmtId="0" fontId="0" fillId="0" borderId="10" xfId="0" applyBorder="1" applyAlignment="1">
      <alignment horizontal="center"/>
    </xf>
    <xf numFmtId="0" fontId="0" fillId="0" borderId="8" xfId="0" applyBorder="1" applyAlignment="1">
      <alignment horizontal="center"/>
    </xf>
    <xf numFmtId="164" fontId="0" fillId="2" borderId="30" xfId="0" applyNumberFormat="1" applyFill="1" applyBorder="1"/>
    <xf numFmtId="164" fontId="0" fillId="2" borderId="31" xfId="0" applyNumberFormat="1" applyFill="1" applyBorder="1"/>
    <xf numFmtId="164" fontId="0" fillId="2" borderId="32" xfId="0" applyNumberFormat="1" applyFill="1" applyBorder="1"/>
    <xf numFmtId="0" fontId="11" fillId="3" borderId="5" xfId="0" applyFont="1" applyFill="1" applyBorder="1" applyAlignment="1">
      <alignment horizontal="left"/>
    </xf>
    <xf numFmtId="0" fontId="0" fillId="0" borderId="15" xfId="0" applyBorder="1" applyAlignment="1">
      <alignment horizontal="left"/>
    </xf>
    <xf numFmtId="0" fontId="0" fillId="0" borderId="17" xfId="0" applyBorder="1" applyAlignment="1">
      <alignment horizontal="right"/>
    </xf>
    <xf numFmtId="0" fontId="0" fillId="0" borderId="18" xfId="0" applyBorder="1" applyAlignment="1">
      <alignment horizontal="right"/>
    </xf>
    <xf numFmtId="0" fontId="0" fillId="0" borderId="19" xfId="0" applyBorder="1" applyAlignment="1">
      <alignment horizontal="right"/>
    </xf>
    <xf numFmtId="44" fontId="0" fillId="0" borderId="13" xfId="2" applyFont="1" applyFill="1" applyBorder="1"/>
    <xf numFmtId="0" fontId="0" fillId="0" borderId="23" xfId="0" quotePrefix="1" applyBorder="1" applyAlignment="1">
      <alignment horizontal="center"/>
    </xf>
    <xf numFmtId="44" fontId="0" fillId="0" borderId="22" xfId="2" applyFont="1" applyFill="1" applyBorder="1"/>
    <xf numFmtId="44" fontId="0" fillId="0" borderId="23" xfId="2" applyFont="1" applyFill="1" applyBorder="1"/>
    <xf numFmtId="44" fontId="0" fillId="0" borderId="26" xfId="2" applyFont="1" applyFill="1" applyBorder="1"/>
    <xf numFmtId="44" fontId="0" fillId="0" borderId="27" xfId="2" applyFont="1" applyFill="1" applyBorder="1"/>
    <xf numFmtId="44" fontId="0" fillId="0" borderId="28" xfId="2" applyFont="1" applyFill="1" applyBorder="1"/>
    <xf numFmtId="164" fontId="0" fillId="0" borderId="0" xfId="0" applyNumberFormat="1"/>
    <xf numFmtId="0" fontId="0" fillId="0" borderId="20" xfId="0" quotePrefix="1" applyBorder="1" applyAlignment="1">
      <alignment horizontal="left"/>
    </xf>
    <xf numFmtId="0" fontId="0" fillId="0" borderId="24" xfId="0" quotePrefix="1" applyBorder="1" applyAlignment="1">
      <alignment horizontal="left"/>
    </xf>
    <xf numFmtId="10" fontId="0" fillId="0" borderId="0" xfId="0" applyNumberFormat="1"/>
    <xf numFmtId="0" fontId="10" fillId="3" borderId="9" xfId="0" applyFont="1" applyFill="1" applyBorder="1" applyAlignment="1">
      <alignment horizontal="left"/>
    </xf>
    <xf numFmtId="10" fontId="0" fillId="2" borderId="19" xfId="0" applyNumberFormat="1" applyFill="1" applyBorder="1"/>
    <xf numFmtId="10" fontId="0" fillId="2" borderId="23" xfId="0" applyNumberFormat="1" applyFill="1" applyBorder="1"/>
    <xf numFmtId="10" fontId="0" fillId="2" borderId="28" xfId="0" applyNumberFormat="1" applyFill="1" applyBorder="1"/>
    <xf numFmtId="44" fontId="0" fillId="0" borderId="6" xfId="0" applyNumberFormat="1" applyBorder="1"/>
    <xf numFmtId="0" fontId="6" fillId="5" borderId="0" xfId="0" applyFont="1" applyFill="1" applyProtection="1">
      <protection locked="0"/>
    </xf>
    <xf numFmtId="0" fontId="6" fillId="5" borderId="0" xfId="0" applyFont="1" applyFill="1" applyAlignment="1" applyProtection="1">
      <alignment horizontal="left" vertical="top"/>
      <protection locked="0"/>
    </xf>
    <xf numFmtId="0" fontId="5" fillId="6" borderId="0" xfId="0" applyFont="1" applyFill="1" applyProtection="1">
      <protection locked="0"/>
    </xf>
    <xf numFmtId="0" fontId="17" fillId="6" borderId="0" xfId="0" applyFont="1" applyFill="1" applyAlignment="1">
      <alignment horizontal="left" vertical="center"/>
    </xf>
    <xf numFmtId="0" fontId="21" fillId="6" borderId="0" xfId="0" applyFont="1" applyFill="1" applyAlignment="1">
      <alignment horizontal="left" vertical="top" wrapText="1"/>
    </xf>
    <xf numFmtId="164" fontId="6" fillId="6" borderId="33" xfId="0" applyNumberFormat="1" applyFont="1" applyFill="1" applyBorder="1"/>
    <xf numFmtId="164" fontId="5" fillId="6" borderId="0" xfId="0" applyNumberFormat="1" applyFont="1" applyFill="1"/>
    <xf numFmtId="0" fontId="10" fillId="3" borderId="12" xfId="0" applyFont="1" applyFill="1" applyBorder="1" applyAlignment="1">
      <alignment horizontal="center"/>
    </xf>
    <xf numFmtId="0" fontId="10" fillId="3" borderId="12" xfId="0" applyFont="1" applyFill="1" applyBorder="1" applyAlignment="1">
      <alignment horizontal="left" vertical="top" wrapText="1"/>
    </xf>
    <xf numFmtId="44" fontId="6" fillId="6" borderId="1" xfId="0" applyNumberFormat="1" applyFont="1" applyFill="1" applyBorder="1" applyAlignment="1">
      <alignment horizontal="left" vertical="top" wrapText="1"/>
    </xf>
    <xf numFmtId="0" fontId="5" fillId="6" borderId="1" xfId="0" applyFont="1" applyFill="1" applyBorder="1"/>
    <xf numFmtId="0" fontId="21" fillId="6" borderId="1" xfId="0" applyFont="1" applyFill="1" applyBorder="1" applyAlignment="1">
      <alignment horizontal="left" vertical="top" wrapText="1"/>
    </xf>
    <xf numFmtId="0" fontId="5" fillId="6" borderId="0" xfId="0" applyFont="1" applyFill="1" applyAlignment="1">
      <alignment horizontal="center" vertical="top" wrapText="1"/>
    </xf>
    <xf numFmtId="0" fontId="5" fillId="5" borderId="0" xfId="0" applyFont="1" applyFill="1" applyAlignment="1" applyProtection="1">
      <alignment horizontal="center" vertical="top" wrapText="1"/>
      <protection locked="0"/>
    </xf>
    <xf numFmtId="0" fontId="6" fillId="6" borderId="0" xfId="0" applyFont="1" applyFill="1" applyAlignment="1">
      <alignment horizontal="left" vertical="top" wrapText="1"/>
    </xf>
    <xf numFmtId="0" fontId="0" fillId="9" borderId="20" xfId="0" applyFill="1" applyBorder="1" applyAlignment="1">
      <alignment horizontal="left"/>
    </xf>
    <xf numFmtId="44" fontId="0" fillId="9" borderId="22" xfId="0" applyNumberFormat="1" applyFill="1" applyBorder="1"/>
    <xf numFmtId="44" fontId="0" fillId="9" borderId="13" xfId="2" applyFont="1" applyFill="1" applyBorder="1"/>
    <xf numFmtId="0" fontId="0" fillId="9" borderId="22" xfId="0" quotePrefix="1" applyFill="1" applyBorder="1" applyAlignment="1">
      <alignment horizontal="center"/>
    </xf>
    <xf numFmtId="0" fontId="0" fillId="9" borderId="13" xfId="0" quotePrefix="1" applyFill="1" applyBorder="1" applyAlignment="1">
      <alignment horizontal="center"/>
    </xf>
    <xf numFmtId="0" fontId="7" fillId="9" borderId="0" xfId="0" applyFont="1" applyFill="1" applyAlignment="1">
      <alignment horizontal="left" vertical="top"/>
    </xf>
    <xf numFmtId="0" fontId="8" fillId="9" borderId="0" xfId="0" applyFont="1" applyFill="1" applyAlignment="1">
      <alignment horizontal="left" vertical="top"/>
    </xf>
    <xf numFmtId="0" fontId="0" fillId="9" borderId="15" xfId="0" applyFill="1" applyBorder="1" applyAlignment="1">
      <alignment horizontal="left"/>
    </xf>
    <xf numFmtId="0" fontId="9" fillId="9" borderId="7" xfId="0" applyFont="1" applyFill="1" applyBorder="1" applyAlignment="1">
      <alignment horizontal="left" vertical="top" wrapText="1"/>
    </xf>
    <xf numFmtId="164" fontId="9" fillId="0" borderId="35" xfId="0" applyNumberFormat="1" applyFont="1" applyBorder="1"/>
    <xf numFmtId="164" fontId="9" fillId="0" borderId="36" xfId="0" applyNumberFormat="1" applyFont="1" applyBorder="1"/>
    <xf numFmtId="164" fontId="9" fillId="0" borderId="35" xfId="3" applyNumberFormat="1" applyFont="1" applyBorder="1" applyAlignment="1">
      <alignment horizontal="left" vertical="top" wrapText="1"/>
    </xf>
    <xf numFmtId="164" fontId="8" fillId="0" borderId="36" xfId="3" applyNumberFormat="1" applyFont="1" applyBorder="1" applyAlignment="1">
      <alignment horizontal="left" vertical="top"/>
    </xf>
    <xf numFmtId="0" fontId="9" fillId="9" borderId="7" xfId="0" applyFont="1" applyFill="1" applyBorder="1" applyAlignment="1">
      <alignment horizontal="left" vertical="top"/>
    </xf>
    <xf numFmtId="164" fontId="9" fillId="9" borderId="35" xfId="0" applyNumberFormat="1" applyFont="1" applyFill="1" applyBorder="1"/>
    <xf numFmtId="164" fontId="9" fillId="9" borderId="35" xfId="3" applyNumberFormat="1" applyFont="1" applyFill="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xf numFmtId="164" fontId="8" fillId="0" borderId="0" xfId="3" applyNumberFormat="1" applyFont="1" applyFill="1" applyAlignment="1">
      <alignment horizontal="left" vertical="top"/>
    </xf>
    <xf numFmtId="0" fontId="1" fillId="5" borderId="0" xfId="1" applyFill="1" applyAlignment="1" applyProtection="1">
      <alignment horizontal="left" vertical="top"/>
      <protection locked="0"/>
    </xf>
    <xf numFmtId="0" fontId="1" fillId="5" borderId="0" xfId="1" applyFill="1" applyProtection="1">
      <protection locked="0"/>
    </xf>
    <xf numFmtId="164" fontId="9" fillId="9" borderId="0" xfId="3" applyNumberFormat="1" applyFont="1" applyFill="1" applyBorder="1" applyAlignment="1">
      <alignment horizontal="left" vertical="top" wrapText="1"/>
    </xf>
    <xf numFmtId="0" fontId="5" fillId="5" borderId="0" xfId="0" applyFont="1" applyFill="1" applyAlignment="1" applyProtection="1">
      <alignment horizontal="left" vertical="top" wrapText="1"/>
      <protection locked="0"/>
    </xf>
    <xf numFmtId="164" fontId="6" fillId="6" borderId="33" xfId="0" applyNumberFormat="1" applyFont="1" applyFill="1" applyBorder="1" applyAlignment="1">
      <alignment vertical="top" wrapText="1"/>
    </xf>
    <xf numFmtId="44" fontId="5" fillId="6" borderId="0" xfId="0" applyNumberFormat="1" applyFont="1" applyFill="1" applyAlignment="1">
      <alignment horizontal="left" vertical="top" wrapText="1"/>
    </xf>
    <xf numFmtId="164" fontId="0" fillId="6" borderId="0" xfId="0" applyNumberFormat="1" applyFill="1"/>
    <xf numFmtId="44" fontId="6" fillId="6" borderId="0" xfId="0" applyNumberFormat="1" applyFont="1" applyFill="1"/>
    <xf numFmtId="44" fontId="6" fillId="6" borderId="34" xfId="0" applyNumberFormat="1" applyFont="1" applyFill="1" applyBorder="1" applyAlignment="1">
      <alignment horizontal="left" vertical="top" wrapText="1"/>
    </xf>
    <xf numFmtId="0" fontId="9" fillId="9" borderId="0" xfId="0" applyFont="1" applyFill="1" applyAlignment="1">
      <alignment horizontal="left" vertical="top" wrapText="1"/>
    </xf>
    <xf numFmtId="164" fontId="0" fillId="2" borderId="0" xfId="0" applyNumberFormat="1" applyFill="1"/>
    <xf numFmtId="10" fontId="0" fillId="2" borderId="0" xfId="0" applyNumberFormat="1" applyFill="1"/>
    <xf numFmtId="0" fontId="0" fillId="0" borderId="3" xfId="0" applyBorder="1"/>
    <xf numFmtId="164" fontId="0" fillId="0" borderId="3" xfId="0" applyNumberFormat="1" applyBorder="1"/>
    <xf numFmtId="0" fontId="10" fillId="3" borderId="0" xfId="0" applyFont="1" applyFill="1" applyAlignment="1">
      <alignment horizontal="left" vertical="top"/>
    </xf>
    <xf numFmtId="0" fontId="16" fillId="5" borderId="37" xfId="0" applyFont="1" applyFill="1" applyBorder="1" applyProtection="1">
      <protection locked="0"/>
    </xf>
    <xf numFmtId="0" fontId="10" fillId="3" borderId="0" xfId="0" applyFont="1" applyFill="1" applyAlignment="1">
      <alignment horizontal="left"/>
    </xf>
    <xf numFmtId="0" fontId="6" fillId="6" borderId="0" xfId="0" applyFont="1" applyFill="1"/>
    <xf numFmtId="0" fontId="6" fillId="6" borderId="0" xfId="0" applyFont="1" applyFill="1" applyAlignment="1">
      <alignment horizontal="left"/>
    </xf>
    <xf numFmtId="0" fontId="10" fillId="3" borderId="0" xfId="0" applyFont="1" applyFill="1"/>
    <xf numFmtId="0" fontId="5" fillId="5" borderId="37" xfId="0" applyFont="1" applyFill="1" applyBorder="1" applyProtection="1">
      <protection locked="0"/>
    </xf>
    <xf numFmtId="0" fontId="10" fillId="4" borderId="3" xfId="0" applyFont="1" applyFill="1" applyBorder="1"/>
    <xf numFmtId="0" fontId="12" fillId="6" borderId="6" xfId="0" applyFont="1" applyFill="1" applyBorder="1" applyProtection="1">
      <protection locked="0"/>
    </xf>
    <xf numFmtId="0" fontId="10" fillId="4" borderId="4" xfId="0" applyFont="1" applyFill="1" applyBorder="1"/>
    <xf numFmtId="0" fontId="15" fillId="0" borderId="38" xfId="0" applyFont="1" applyBorder="1" applyProtection="1">
      <protection locked="0"/>
    </xf>
    <xf numFmtId="0" fontId="1" fillId="6" borderId="0" xfId="1" applyFill="1" applyBorder="1"/>
    <xf numFmtId="0" fontId="5" fillId="0" borderId="39" xfId="0" applyFont="1" applyBorder="1"/>
    <xf numFmtId="0" fontId="0" fillId="6" borderId="0" xfId="0" applyFill="1"/>
    <xf numFmtId="0" fontId="5" fillId="0" borderId="0" xfId="0" applyFont="1" applyAlignment="1">
      <alignment horizontal="left" vertical="top" wrapText="1"/>
    </xf>
    <xf numFmtId="0" fontId="10" fillId="3" borderId="0" xfId="0" applyFont="1" applyFill="1" applyAlignment="1">
      <alignment vertical="top" wrapText="1"/>
    </xf>
    <xf numFmtId="0" fontId="1" fillId="6" borderId="0" xfId="1" applyFill="1" applyBorder="1" applyAlignment="1" applyProtection="1">
      <alignment horizontal="left" vertical="center"/>
      <protection locked="0"/>
    </xf>
    <xf numFmtId="0" fontId="20" fillId="0" borderId="3" xfId="0" applyFont="1" applyBorder="1" applyAlignment="1">
      <alignment horizontal="left" vertical="top"/>
    </xf>
    <xf numFmtId="44" fontId="0" fillId="0" borderId="3" xfId="0" applyNumberFormat="1" applyBorder="1" applyAlignment="1">
      <alignment horizontal="left" vertical="top"/>
    </xf>
    <xf numFmtId="0" fontId="0" fillId="0" borderId="3" xfId="0" applyBorder="1" applyAlignment="1">
      <alignment horizontal="left" vertical="top"/>
    </xf>
    <xf numFmtId="0" fontId="6" fillId="6" borderId="0" xfId="0" applyFont="1" applyFill="1" applyAlignment="1">
      <alignment horizontal="left" vertical="top" wrapText="1"/>
    </xf>
    <xf numFmtId="0" fontId="6" fillId="6" borderId="0" xfId="0" applyFont="1" applyFill="1" applyAlignment="1">
      <alignment horizontal="left" vertical="top" wrapText="1"/>
    </xf>
    <xf numFmtId="0" fontId="0" fillId="0" borderId="15" xfId="0" applyFill="1" applyBorder="1" applyAlignment="1">
      <alignment horizontal="left"/>
    </xf>
    <xf numFmtId="0" fontId="0" fillId="0" borderId="20" xfId="0" applyFill="1" applyBorder="1" applyAlignment="1">
      <alignment horizontal="left"/>
    </xf>
    <xf numFmtId="0" fontId="9" fillId="0" borderId="7" xfId="0" applyFont="1" applyFill="1" applyBorder="1" applyAlignment="1">
      <alignment horizontal="left" vertical="top"/>
    </xf>
    <xf numFmtId="0" fontId="0" fillId="0" borderId="0" xfId="0" applyFill="1"/>
    <xf numFmtId="0" fontId="9" fillId="0" borderId="0" xfId="0" applyFont="1" applyFill="1" applyBorder="1" applyAlignment="1">
      <alignment horizontal="left" vertical="top"/>
    </xf>
    <xf numFmtId="0" fontId="20" fillId="0" borderId="3" xfId="0" applyFont="1" applyFill="1" applyBorder="1" applyAlignment="1">
      <alignment horizontal="left" vertical="top"/>
    </xf>
    <xf numFmtId="0" fontId="0" fillId="0" borderId="3" xfId="0" applyFill="1" applyBorder="1" applyAlignment="1">
      <alignment horizontal="left" vertical="top"/>
    </xf>
    <xf numFmtId="165" fontId="0" fillId="0" borderId="0" xfId="0" applyNumberFormat="1" applyFill="1" applyAlignment="1">
      <alignment horizontal="center" vertical="center"/>
    </xf>
    <xf numFmtId="165" fontId="0" fillId="0" borderId="0" xfId="0" applyNumberFormat="1" applyFill="1" applyBorder="1" applyAlignment="1">
      <alignment horizontal="center" vertical="center"/>
    </xf>
    <xf numFmtId="165" fontId="0" fillId="0" borderId="3" xfId="0" applyNumberFormat="1" applyFill="1" applyBorder="1" applyAlignment="1">
      <alignment horizontal="center" vertical="center"/>
    </xf>
    <xf numFmtId="0" fontId="10" fillId="3" borderId="11" xfId="0" applyFont="1" applyFill="1" applyBorder="1" applyAlignment="1">
      <alignment horizontal="center"/>
    </xf>
    <xf numFmtId="0" fontId="10" fillId="3" borderId="11" xfId="0" applyFont="1" applyFill="1" applyBorder="1" applyAlignment="1">
      <alignment horizontal="center" wrapText="1"/>
    </xf>
    <xf numFmtId="0" fontId="5" fillId="6" borderId="0" xfId="0" applyFont="1" applyFill="1" applyAlignment="1">
      <alignment horizontal="left" wrapText="1"/>
    </xf>
    <xf numFmtId="0" fontId="6" fillId="6" borderId="0" xfId="0" applyFont="1" applyFill="1" applyAlignment="1" applyProtection="1">
      <alignment horizontal="left" vertical="top"/>
    </xf>
    <xf numFmtId="0" fontId="5" fillId="6" borderId="0" xfId="0" applyFont="1" applyFill="1" applyAlignment="1" applyProtection="1"/>
    <xf numFmtId="0" fontId="5" fillId="6" borderId="0" xfId="0" applyFont="1" applyFill="1" applyProtection="1"/>
    <xf numFmtId="164" fontId="16" fillId="6" borderId="0" xfId="0" applyNumberFormat="1" applyFont="1" applyFill="1" applyAlignment="1" applyProtection="1">
      <alignment horizontal="center"/>
    </xf>
    <xf numFmtId="0" fontId="13" fillId="6" borderId="0" xfId="0" applyFont="1" applyFill="1" applyAlignment="1" applyProtection="1">
      <alignment horizontal="left" wrapText="1"/>
    </xf>
    <xf numFmtId="44" fontId="5" fillId="6" borderId="0" xfId="2" applyFont="1" applyFill="1" applyBorder="1" applyAlignment="1" applyProtection="1">
      <alignment horizontal="center" wrapText="1"/>
    </xf>
    <xf numFmtId="0" fontId="6" fillId="6" borderId="0" xfId="0" applyFont="1" applyFill="1" applyAlignment="1" applyProtection="1">
      <alignment horizontal="right" wrapText="1"/>
    </xf>
    <xf numFmtId="164" fontId="5" fillId="6" borderId="0" xfId="0" applyNumberFormat="1" applyFont="1" applyFill="1" applyAlignment="1" applyProtection="1">
      <alignment horizontal="center"/>
    </xf>
    <xf numFmtId="164" fontId="6" fillId="6" borderId="33" xfId="0" applyNumberFormat="1" applyFont="1" applyFill="1" applyBorder="1" applyAlignment="1" applyProtection="1"/>
    <xf numFmtId="0" fontId="6" fillId="6" borderId="0" xfId="0" applyFont="1" applyFill="1" applyAlignment="1" applyProtection="1">
      <alignment horizontal="left" vertical="top" wrapText="1"/>
    </xf>
    <xf numFmtId="44" fontId="6" fillId="6" borderId="0" xfId="0" applyNumberFormat="1" applyFont="1" applyFill="1" applyAlignment="1" applyProtection="1">
      <alignment horizontal="left" vertical="top" wrapText="1"/>
    </xf>
    <xf numFmtId="164" fontId="5" fillId="6" borderId="0" xfId="0" applyNumberFormat="1" applyFont="1" applyFill="1" applyAlignment="1" applyProtection="1">
      <alignment horizontal="left" vertical="top" wrapText="1"/>
    </xf>
    <xf numFmtId="164" fontId="6" fillId="6" borderId="0" xfId="0" applyNumberFormat="1" applyFont="1" applyFill="1" applyAlignment="1" applyProtection="1">
      <alignment horizontal="left" vertical="top" wrapText="1"/>
    </xf>
    <xf numFmtId="0" fontId="5" fillId="6" borderId="0" xfId="0" applyFont="1" applyFill="1" applyAlignment="1" applyProtection="1">
      <alignment horizontal="left" vertical="top" wrapText="1"/>
    </xf>
    <xf numFmtId="164" fontId="6" fillId="6" borderId="0" xfId="0" applyNumberFormat="1" applyFont="1" applyFill="1" applyProtection="1"/>
    <xf numFmtId="44" fontId="6" fillId="6" borderId="33" xfId="0" applyNumberFormat="1" applyFont="1" applyFill="1" applyBorder="1" applyAlignment="1" applyProtection="1">
      <alignment horizontal="left" wrapText="1"/>
    </xf>
    <xf numFmtId="0" fontId="1" fillId="0" borderId="0" xfId="1"/>
    <xf numFmtId="0" fontId="0" fillId="9" borderId="40" xfId="0" applyFill="1" applyBorder="1" applyAlignment="1">
      <alignment horizontal="left"/>
    </xf>
    <xf numFmtId="0" fontId="0" fillId="9" borderId="0" xfId="0" applyFill="1" applyBorder="1" applyAlignment="1">
      <alignment horizontal="left"/>
    </xf>
    <xf numFmtId="0" fontId="0" fillId="0" borderId="0" xfId="0" applyFill="1" applyBorder="1" applyAlignment="1">
      <alignment horizontal="left"/>
    </xf>
    <xf numFmtId="0" fontId="11" fillId="6" borderId="0" xfId="0" applyFont="1" applyFill="1"/>
    <xf numFmtId="0" fontId="24" fillId="6" borderId="0" xfId="0" applyFont="1" applyFill="1"/>
    <xf numFmtId="0" fontId="25" fillId="6" borderId="0" xfId="0" applyFont="1" applyFill="1"/>
    <xf numFmtId="0" fontId="6" fillId="5" borderId="0" xfId="0" applyFont="1" applyFill="1" applyAlignment="1" applyProtection="1">
      <alignment horizontal="center" vertical="center" wrapText="1"/>
      <protection locked="0"/>
    </xf>
    <xf numFmtId="0" fontId="6" fillId="5" borderId="0" xfId="0" applyFont="1" applyFill="1" applyAlignment="1" applyProtection="1">
      <alignment horizontal="center" vertical="top" wrapText="1"/>
      <protection locked="0"/>
    </xf>
    <xf numFmtId="0" fontId="19" fillId="6" borderId="0" xfId="0" applyFont="1" applyFill="1" applyAlignment="1">
      <alignment horizontal="left" vertical="center"/>
    </xf>
    <xf numFmtId="0" fontId="13" fillId="6" borderId="0" xfId="0" applyFont="1" applyFill="1" applyAlignment="1">
      <alignment horizontal="left"/>
    </xf>
    <xf numFmtId="0" fontId="10" fillId="7" borderId="2" xfId="0" applyFont="1" applyFill="1" applyBorder="1" applyAlignment="1">
      <alignment horizontal="left"/>
    </xf>
    <xf numFmtId="0" fontId="10" fillId="7" borderId="5" xfId="0" applyFont="1" applyFill="1" applyBorder="1" applyAlignment="1">
      <alignment horizontal="left"/>
    </xf>
    <xf numFmtId="0" fontId="14" fillId="6" borderId="0" xfId="0" applyFont="1" applyFill="1" applyAlignment="1">
      <alignment horizontal="left"/>
    </xf>
    <xf numFmtId="0" fontId="5" fillId="6" borderId="0" xfId="0" applyFont="1" applyFill="1" applyAlignment="1">
      <alignment horizontal="left"/>
    </xf>
    <xf numFmtId="0" fontId="0" fillId="6" borderId="0" xfId="0" applyFill="1" applyAlignment="1">
      <alignment horizontal="left" vertical="top" wrapText="1"/>
    </xf>
    <xf numFmtId="0" fontId="6" fillId="6" borderId="0" xfId="0" applyFont="1" applyFill="1" applyAlignment="1">
      <alignment horizontal="left" vertical="top" wrapText="1"/>
    </xf>
    <xf numFmtId="0" fontId="15" fillId="5" borderId="0" xfId="0" applyFont="1" applyFill="1" applyAlignment="1" applyProtection="1">
      <alignment horizontal="left" vertical="top" wrapText="1"/>
      <protection locked="0"/>
    </xf>
    <xf numFmtId="0" fontId="6" fillId="6" borderId="0" xfId="0" applyFont="1" applyFill="1" applyAlignment="1" applyProtection="1">
      <alignment horizontal="right" wrapText="1"/>
    </xf>
    <xf numFmtId="0" fontId="21" fillId="6" borderId="0" xfId="0" applyFont="1" applyFill="1" applyAlignment="1">
      <alignment horizontal="left" vertical="top"/>
    </xf>
    <xf numFmtId="0" fontId="0" fillId="8" borderId="10" xfId="0" applyFill="1" applyBorder="1" applyAlignment="1">
      <alignment horizontal="center"/>
    </xf>
    <xf numFmtId="0" fontId="0" fillId="8" borderId="11" xfId="0" applyFill="1" applyBorder="1" applyAlignment="1">
      <alignment horizontal="center"/>
    </xf>
    <xf numFmtId="0" fontId="0" fillId="8" borderId="12" xfId="0" applyFill="1" applyBorder="1" applyAlignment="1">
      <alignment horizontal="center"/>
    </xf>
    <xf numFmtId="0" fontId="20" fillId="8" borderId="10" xfId="0" applyFont="1" applyFill="1" applyBorder="1" applyAlignment="1">
      <alignment horizontal="center"/>
    </xf>
    <xf numFmtId="0" fontId="20" fillId="8" borderId="11" xfId="0" applyFont="1" applyFill="1" applyBorder="1" applyAlignment="1">
      <alignment horizontal="center"/>
    </xf>
    <xf numFmtId="0" fontId="20" fillId="8" borderId="12" xfId="0" applyFont="1" applyFill="1" applyBorder="1" applyAlignment="1">
      <alignment horizontal="center"/>
    </xf>
    <xf numFmtId="0" fontId="3" fillId="0" borderId="0" xfId="0" applyFont="1" applyAlignment="1">
      <alignment horizontal="left" vertical="top" wrapText="1"/>
    </xf>
    <xf numFmtId="0" fontId="4" fillId="0" borderId="0" xfId="0" applyFont="1" applyAlignment="1">
      <alignment horizontal="center" vertical="top" wrapText="1"/>
    </xf>
    <xf numFmtId="0" fontId="20" fillId="2" borderId="10" xfId="0" applyFont="1" applyFill="1" applyBorder="1" applyAlignment="1">
      <alignment horizontal="center"/>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2" fillId="0" borderId="13" xfId="0" applyFont="1" applyBorder="1" applyAlignment="1">
      <alignment horizontal="center"/>
    </xf>
  </cellXfs>
  <cellStyles count="4">
    <cellStyle name="Currency" xfId="2" builtinId="4"/>
    <cellStyle name="Hyperlink" xfId="1" builtinId="8"/>
    <cellStyle name="Normal" xfId="0" builtinId="0"/>
    <cellStyle name="Percent" xfId="3" builtinId="5"/>
  </cellStyles>
  <dxfs count="2">
    <dxf>
      <fill>
        <patternFill>
          <bgColor theme="4" tint="0.59996337778862885"/>
        </patternFill>
      </fill>
    </dxf>
    <dxf>
      <font>
        <color rgb="FF006100"/>
      </font>
      <fill>
        <patternFill>
          <bgColor rgb="FFC6EFCE"/>
        </patternFill>
      </fill>
    </dxf>
  </dxfs>
  <tableStyles count="0" defaultTableStyle="TableStyleMedium2" defaultPivotStyle="PivotStyleLight16"/>
  <colors>
    <mruColors>
      <color rgb="FFFF5064"/>
      <color rgb="FF412378"/>
      <color rgb="FF2DC3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836544</xdr:colOff>
      <xdr:row>0</xdr:row>
      <xdr:rowOff>132521</xdr:rowOff>
    </xdr:from>
    <xdr:to>
      <xdr:col>4</xdr:col>
      <xdr:colOff>1349777</xdr:colOff>
      <xdr:row>2</xdr:row>
      <xdr:rowOff>185562</xdr:rowOff>
    </xdr:to>
    <xdr:pic>
      <xdr:nvPicPr>
        <xdr:cNvPr id="2" name="Picture 1">
          <a:extLst>
            <a:ext uri="{FF2B5EF4-FFF2-40B4-BE49-F238E27FC236}">
              <a16:creationId xmlns:a16="http://schemas.microsoft.com/office/drawing/2014/main" id="{18B8F134-F820-427D-8D0E-389843B7CA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7894" y="132521"/>
          <a:ext cx="2256308" cy="43404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sales@goodbox.com" TargetMode="External"/><Relationship Id="rId7" Type="http://schemas.openxmlformats.org/officeDocument/2006/relationships/printerSettings" Target="../printerSettings/printerSettings1.bin"/><Relationship Id="rId2" Type="http://schemas.openxmlformats.org/officeDocument/2006/relationships/hyperlink" Target="https://www.goodbox.com/wp-content/uploads/2020/02/GBx-Core-Templates.pdf" TargetMode="External"/><Relationship Id="rId1" Type="http://schemas.openxmlformats.org/officeDocument/2006/relationships/hyperlink" Target="https://www.goodbox.com/gbx-podium-templates/" TargetMode="External"/><Relationship Id="rId6" Type="http://schemas.openxmlformats.org/officeDocument/2006/relationships/hyperlink" Target="mailto:parishbuying@goodbox.com" TargetMode="External"/><Relationship Id="rId5" Type="http://schemas.openxmlformats.org/officeDocument/2006/relationships/hyperlink" Target="https://www.goodbox.com/diy-artwork-guidelines/" TargetMode="External"/><Relationship Id="rId4" Type="http://schemas.openxmlformats.org/officeDocument/2006/relationships/hyperlink" Target="https://www.goodbox.com/wp-content/uploads/2019/11/GoodBox-Parish-Buying-Pricing.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BFE66-A262-4999-8BDF-1C8146EBA637}">
  <sheetPr>
    <pageSetUpPr fitToPage="1"/>
  </sheetPr>
  <dimension ref="A1:F68"/>
  <sheetViews>
    <sheetView tabSelected="1" zoomScale="85" zoomScaleNormal="85" zoomScaleSheetLayoutView="70" workbookViewId="0">
      <selection activeCell="A46" sqref="A46"/>
    </sheetView>
  </sheetViews>
  <sheetFormatPr defaultColWidth="9.140625" defaultRowHeight="15" outlineLevelRow="2"/>
  <cols>
    <col min="1" max="1" width="62.28515625" style="6" customWidth="1"/>
    <col min="2" max="2" width="30.5703125" style="6" customWidth="1"/>
    <col min="3" max="3" width="12.140625" style="6" customWidth="1"/>
    <col min="4" max="4" width="26.140625" style="6" customWidth="1"/>
    <col min="5" max="5" width="31.28515625" style="6" customWidth="1"/>
    <col min="6" max="6" width="44.7109375" style="6" bestFit="1" customWidth="1"/>
    <col min="7" max="16384" width="9.140625" style="6"/>
  </cols>
  <sheetData>
    <row r="1" spans="1:5" ht="18.75">
      <c r="A1" s="179" t="s">
        <v>0</v>
      </c>
      <c r="B1" s="179"/>
    </row>
    <row r="2" spans="1:5">
      <c r="A2" s="180" t="s">
        <v>1</v>
      </c>
      <c r="B2" s="180"/>
      <c r="C2" s="180"/>
    </row>
    <row r="3" spans="1:5" ht="21" customHeight="1" thickBot="1">
      <c r="A3" s="119" t="s">
        <v>2</v>
      </c>
      <c r="B3" s="120" t="s">
        <v>3</v>
      </c>
      <c r="C3" s="72"/>
    </row>
    <row r="4" spans="1:5" ht="21" customHeight="1">
      <c r="A4" s="121" t="s">
        <v>4</v>
      </c>
      <c r="B4" s="120" t="s">
        <v>5</v>
      </c>
      <c r="D4" s="181" t="s">
        <v>6</v>
      </c>
      <c r="E4" s="182"/>
    </row>
    <row r="5" spans="1:5" ht="21" customHeight="1">
      <c r="A5" s="121" t="s">
        <v>7</v>
      </c>
      <c r="B5" s="120" t="s">
        <v>8</v>
      </c>
      <c r="D5" s="126" t="s">
        <v>9</v>
      </c>
      <c r="E5" s="127" t="s">
        <v>10</v>
      </c>
    </row>
    <row r="6" spans="1:5">
      <c r="A6" s="122"/>
      <c r="D6" s="126" t="s">
        <v>11</v>
      </c>
      <c r="E6" s="127" t="s">
        <v>12</v>
      </c>
    </row>
    <row r="7" spans="1:5" ht="20.25" customHeight="1">
      <c r="A7" s="123" t="s">
        <v>13</v>
      </c>
      <c r="D7" s="126" t="s">
        <v>14</v>
      </c>
      <c r="E7" s="127" t="s">
        <v>15</v>
      </c>
    </row>
    <row r="8" spans="1:5" ht="20.25" customHeight="1">
      <c r="A8" s="124" t="s">
        <v>16</v>
      </c>
      <c r="B8" s="125"/>
      <c r="D8" s="126" t="s">
        <v>17</v>
      </c>
      <c r="E8" s="127" t="s">
        <v>18</v>
      </c>
    </row>
    <row r="9" spans="1:5" ht="16.5" customHeight="1" thickBot="1">
      <c r="A9" s="124" t="s">
        <v>19</v>
      </c>
      <c r="B9" s="125"/>
      <c r="D9" s="128" t="s">
        <v>20</v>
      </c>
      <c r="E9" s="129" t="s">
        <v>21</v>
      </c>
    </row>
    <row r="10" spans="1:5" ht="18.75" customHeight="1">
      <c r="A10" s="124" t="s">
        <v>22</v>
      </c>
      <c r="B10" s="125"/>
    </row>
    <row r="11" spans="1:5" ht="18.75" customHeight="1">
      <c r="A11" s="124" t="s">
        <v>23</v>
      </c>
      <c r="B11" s="125"/>
      <c r="D11" s="122" t="s">
        <v>24</v>
      </c>
      <c r="E11" s="130"/>
    </row>
    <row r="12" spans="1:5" ht="21" customHeight="1">
      <c r="A12" s="124" t="s">
        <v>25</v>
      </c>
      <c r="B12" s="125"/>
      <c r="D12" s="6" t="s">
        <v>26</v>
      </c>
      <c r="E12" s="170" t="s">
        <v>155</v>
      </c>
    </row>
    <row r="13" spans="1:5" ht="21" customHeight="1">
      <c r="A13" s="124" t="s">
        <v>27</v>
      </c>
      <c r="B13" s="125"/>
      <c r="D13" s="6" t="s">
        <v>28</v>
      </c>
      <c r="E13" s="130" t="s">
        <v>29</v>
      </c>
    </row>
    <row r="14" spans="1:5" ht="21" customHeight="1">
      <c r="A14" s="124" t="s">
        <v>30</v>
      </c>
      <c r="B14" s="125"/>
      <c r="D14" s="6" t="s">
        <v>31</v>
      </c>
      <c r="E14" s="130" t="s">
        <v>32</v>
      </c>
    </row>
    <row r="15" spans="1:5">
      <c r="D15" s="6" t="s">
        <v>33</v>
      </c>
      <c r="E15" s="131" t="s">
        <v>34</v>
      </c>
    </row>
    <row r="16" spans="1:5">
      <c r="A16" s="123" t="s">
        <v>35</v>
      </c>
      <c r="E16" s="131" t="s">
        <v>36</v>
      </c>
    </row>
    <row r="17" spans="1:6">
      <c r="A17" s="124" t="s">
        <v>37</v>
      </c>
      <c r="B17" s="125"/>
      <c r="E17" s="6" t="s">
        <v>38</v>
      </c>
    </row>
    <row r="18" spans="1:6">
      <c r="A18" s="124" t="s">
        <v>39</v>
      </c>
      <c r="B18" s="125"/>
      <c r="E18" s="6" t="s">
        <v>40</v>
      </c>
    </row>
    <row r="19" spans="1:6">
      <c r="A19" s="124" t="s">
        <v>41</v>
      </c>
      <c r="B19" s="125"/>
    </row>
    <row r="20" spans="1:6">
      <c r="A20" s="124" t="s">
        <v>23</v>
      </c>
      <c r="B20" s="125"/>
      <c r="D20" s="135" t="s">
        <v>42</v>
      </c>
      <c r="E20" s="72"/>
    </row>
    <row r="21" spans="1:6">
      <c r="A21" s="124" t="s">
        <v>43</v>
      </c>
      <c r="B21" s="125"/>
      <c r="D21" s="17"/>
      <c r="E21" s="72"/>
    </row>
    <row r="22" spans="1:6">
      <c r="A22" s="124" t="s">
        <v>44</v>
      </c>
      <c r="B22" s="125"/>
      <c r="E22" s="73"/>
    </row>
    <row r="23" spans="1:6" ht="30" customHeight="1">
      <c r="A23" s="183"/>
      <c r="B23" s="184"/>
    </row>
    <row r="24" spans="1:6" ht="17.25" customHeight="1" outlineLevel="1" thickBot="1">
      <c r="A24" s="156"/>
      <c r="B24" s="157"/>
      <c r="C24" s="155"/>
      <c r="D24" s="158"/>
      <c r="E24" s="158"/>
    </row>
    <row r="25" spans="1:6" ht="16.5" customHeight="1" outlineLevel="2" thickBot="1">
      <c r="A25" s="10" t="s">
        <v>47</v>
      </c>
      <c r="B25" s="151" t="s">
        <v>46</v>
      </c>
      <c r="C25" s="152" t="s">
        <v>48</v>
      </c>
      <c r="D25" s="152" t="s">
        <v>49</v>
      </c>
      <c r="E25" s="77" t="s">
        <v>50</v>
      </c>
    </row>
    <row r="26" spans="1:6" ht="16.5" customHeight="1" outlineLevel="2">
      <c r="A26" s="70" t="s">
        <v>51</v>
      </c>
      <c r="B26" s="161">
        <f>VLOOKUP(A26,Sheet1!$A$1:$C$8,2,0)</f>
        <v>0</v>
      </c>
      <c r="C26" s="7"/>
      <c r="D26" s="159">
        <f t="shared" ref="D26" si="0">SUM(B26*C26)</f>
        <v>0</v>
      </c>
      <c r="E26" s="159">
        <f>VLOOKUP(A26,Sheet1!$A$1:$C$8,3,0)*C26</f>
        <v>0</v>
      </c>
      <c r="F26" s="174" t="str">
        <f>_xlfn.CONCAT(A26,C26)</f>
        <v>Please select Hardware</v>
      </c>
    </row>
    <row r="27" spans="1:6" ht="16.5" customHeight="1" outlineLevel="2">
      <c r="A27" s="70" t="s">
        <v>51</v>
      </c>
      <c r="B27" s="161">
        <f>VLOOKUP(A27,Sheet1!$A$1:$C$8,2,0)</f>
        <v>0</v>
      </c>
      <c r="C27" s="7"/>
      <c r="D27" s="159">
        <f t="shared" ref="D27:D31" si="1">SUM(B27*C27)</f>
        <v>0</v>
      </c>
      <c r="E27" s="159">
        <f>VLOOKUP(A27,Sheet1!$A$1:$C$8,3,0)*C27</f>
        <v>0</v>
      </c>
      <c r="F27" s="174" t="str">
        <f t="shared" ref="F27:F31" si="2">_xlfn.CONCAT(A27,C27)</f>
        <v>Please select Hardware</v>
      </c>
    </row>
    <row r="28" spans="1:6" ht="16.5" customHeight="1" outlineLevel="2">
      <c r="A28" s="70" t="s">
        <v>51</v>
      </c>
      <c r="B28" s="161">
        <f>VLOOKUP(A28,Sheet1!$A$1:$C$8,2,0)</f>
        <v>0</v>
      </c>
      <c r="C28" s="7"/>
      <c r="D28" s="159">
        <f t="shared" si="1"/>
        <v>0</v>
      </c>
      <c r="E28" s="159">
        <f>VLOOKUP(A28,Sheet1!$A$1:$C$8,3,0)*C28</f>
        <v>0</v>
      </c>
      <c r="F28" s="174" t="str">
        <f t="shared" si="2"/>
        <v>Please select Hardware</v>
      </c>
    </row>
    <row r="29" spans="1:6" ht="16.5" customHeight="1" outlineLevel="2">
      <c r="A29" s="70" t="s">
        <v>51</v>
      </c>
      <c r="B29" s="161">
        <f>VLOOKUP(A29,Sheet1!$A$1:$C$8,2,0)</f>
        <v>0</v>
      </c>
      <c r="C29" s="7"/>
      <c r="D29" s="159">
        <f t="shared" si="1"/>
        <v>0</v>
      </c>
      <c r="E29" s="159">
        <f>VLOOKUP(A29,Sheet1!$A$1:$C$8,3,0)*C29</f>
        <v>0</v>
      </c>
      <c r="F29" s="174" t="str">
        <f t="shared" si="2"/>
        <v>Please select Hardware</v>
      </c>
    </row>
    <row r="30" spans="1:6" ht="16.5" customHeight="1" outlineLevel="2">
      <c r="A30" s="70" t="s">
        <v>51</v>
      </c>
      <c r="B30" s="161">
        <f>VLOOKUP(A30,Sheet1!$A$1:$C$8,2,0)</f>
        <v>0</v>
      </c>
      <c r="C30" s="7"/>
      <c r="D30" s="159">
        <f t="shared" si="1"/>
        <v>0</v>
      </c>
      <c r="E30" s="159">
        <f>VLOOKUP(A30,Sheet1!$A$1:$C$8,3,0)*C30</f>
        <v>0</v>
      </c>
      <c r="F30" s="174" t="str">
        <f t="shared" si="2"/>
        <v>Please select Hardware</v>
      </c>
    </row>
    <row r="31" spans="1:6" ht="16.5" customHeight="1" outlineLevel="2">
      <c r="A31" s="70" t="s">
        <v>51</v>
      </c>
      <c r="B31" s="161">
        <f>VLOOKUP(A31,Sheet1!$A$1:$C$8,2,0)</f>
        <v>0</v>
      </c>
      <c r="C31" s="7"/>
      <c r="D31" s="159">
        <f t="shared" si="1"/>
        <v>0</v>
      </c>
      <c r="E31" s="159">
        <f>VLOOKUP(A31,Sheet1!$A$1:$C$8,3,0)*C31</f>
        <v>0</v>
      </c>
      <c r="F31" s="174" t="str">
        <f t="shared" si="2"/>
        <v>Please select Hardware</v>
      </c>
    </row>
    <row r="32" spans="1:6" ht="16.5" customHeight="1" outlineLevel="2">
      <c r="A32" s="17" t="s">
        <v>52</v>
      </c>
      <c r="B32" s="162">
        <f>SUM(D26:D31)</f>
        <v>0</v>
      </c>
      <c r="C32" s="153"/>
      <c r="D32" s="160" t="s">
        <v>53</v>
      </c>
      <c r="E32" s="169">
        <f>SUM(E26:E31)</f>
        <v>0</v>
      </c>
    </row>
    <row r="33" spans="1:5" ht="16.5" customHeight="1" outlineLevel="2">
      <c r="A33" s="154"/>
      <c r="B33" s="168"/>
      <c r="C33" s="167"/>
      <c r="D33" s="163"/>
      <c r="E33" s="164"/>
    </row>
    <row r="34" spans="1:5" ht="16.5" customHeight="1" outlineLevel="2">
      <c r="A34" s="154"/>
      <c r="B34" s="168"/>
      <c r="C34" s="167"/>
      <c r="D34" s="156"/>
      <c r="E34" s="156"/>
    </row>
    <row r="35" spans="1:5" ht="16.5" customHeight="1" outlineLevel="2">
      <c r="A35" s="188" t="s">
        <v>153</v>
      </c>
      <c r="B35" s="188"/>
      <c r="C35" s="188"/>
      <c r="D35" s="7" t="s">
        <v>84</v>
      </c>
      <c r="E35" s="165">
        <f>SUMIF(D35,"Annually",E32)*12+SUMIF(D35,"Monthly",E32)</f>
        <v>0</v>
      </c>
    </row>
    <row r="36" spans="1:5" ht="16.5" customHeight="1" outlineLevel="2" thickBot="1">
      <c r="A36" s="154"/>
      <c r="B36" s="166"/>
      <c r="C36" s="167"/>
      <c r="D36" s="156"/>
      <c r="E36" s="165"/>
    </row>
    <row r="37" spans="1:5" ht="16.5" customHeight="1" outlineLevel="2" thickBot="1">
      <c r="A37" s="10" t="s">
        <v>54</v>
      </c>
      <c r="B37" s="11" t="s">
        <v>46</v>
      </c>
      <c r="C37" s="12" t="s">
        <v>48</v>
      </c>
      <c r="D37" s="12" t="s">
        <v>49</v>
      </c>
      <c r="E37" s="13"/>
    </row>
    <row r="38" spans="1:5" ht="18.75" customHeight="1" outlineLevel="2">
      <c r="A38" s="71" t="s">
        <v>55</v>
      </c>
      <c r="B38" s="15">
        <f>VLOOKUP(A38,Sheet1!$A$10:$B$14,2,0)</f>
        <v>0</v>
      </c>
      <c r="C38" s="83"/>
      <c r="D38" s="16">
        <f>SUM(B38*C38)</f>
        <v>0</v>
      </c>
      <c r="E38" s="18"/>
    </row>
    <row r="39" spans="1:5" ht="20.25" customHeight="1" outlineLevel="2">
      <c r="A39" s="71" t="s">
        <v>55</v>
      </c>
      <c r="B39" s="15">
        <f>VLOOKUP(A39,Sheet1!$A$10:$B$14,2,0)</f>
        <v>0</v>
      </c>
      <c r="C39" s="83"/>
      <c r="D39" s="16">
        <f>SUM(B39*C39)</f>
        <v>0</v>
      </c>
      <c r="E39" s="18"/>
    </row>
    <row r="40" spans="1:5" ht="20.25" customHeight="1" outlineLevel="2">
      <c r="A40" s="71" t="s">
        <v>55</v>
      </c>
      <c r="B40" s="15">
        <f>VLOOKUP(A40,Sheet1!$A$10:$B$14,2,0)</f>
        <v>0</v>
      </c>
      <c r="C40" s="83"/>
      <c r="D40" s="16">
        <f t="shared" ref="D40:D41" si="3">SUM(B40*C40)</f>
        <v>0</v>
      </c>
      <c r="E40" s="18"/>
    </row>
    <row r="41" spans="1:5" ht="20.25" customHeight="1" outlineLevel="2">
      <c r="A41" s="71" t="s">
        <v>55</v>
      </c>
      <c r="B41" s="15">
        <f>VLOOKUP(A41,Sheet1!$A$10:$B$14,2,0)</f>
        <v>0</v>
      </c>
      <c r="C41" s="83"/>
      <c r="D41" s="16">
        <f t="shared" si="3"/>
        <v>0</v>
      </c>
      <c r="E41" s="18"/>
    </row>
    <row r="42" spans="1:5" ht="16.5" customHeight="1" outlineLevel="2">
      <c r="A42" s="17" t="s">
        <v>56</v>
      </c>
      <c r="B42" s="75">
        <f>SUM(D38:D41)</f>
        <v>0</v>
      </c>
      <c r="C42" s="174">
        <f>SUM(C38:C41)</f>
        <v>0</v>
      </c>
      <c r="D42" s="139"/>
      <c r="E42" s="18"/>
    </row>
    <row r="43" spans="1:5" ht="16.5" customHeight="1" outlineLevel="2" thickBot="1">
      <c r="A43" s="17"/>
      <c r="B43" s="8"/>
      <c r="C43" s="4"/>
      <c r="D43" s="139"/>
      <c r="E43" s="18"/>
    </row>
    <row r="44" spans="1:5" ht="16.5" customHeight="1" outlineLevel="2" thickBot="1">
      <c r="A44" s="14" t="s">
        <v>57</v>
      </c>
      <c r="B44" s="11" t="s">
        <v>46</v>
      </c>
      <c r="C44" s="12"/>
      <c r="D44" s="12"/>
      <c r="E44" s="78"/>
    </row>
    <row r="45" spans="1:5" ht="16.5" customHeight="1" outlineLevel="2">
      <c r="A45" s="71" t="s">
        <v>58</v>
      </c>
      <c r="B45" s="76">
        <f>VLOOKUP(A45,Sheet1!$A$23:$B$33,2,0)</f>
        <v>0</v>
      </c>
      <c r="C45" s="82"/>
      <c r="D45" s="105" t="s">
        <v>59</v>
      </c>
      <c r="E45" s="108"/>
    </row>
    <row r="46" spans="1:5" ht="16.5" customHeight="1" outlineLevel="2">
      <c r="A46" s="71" t="s">
        <v>58</v>
      </c>
      <c r="B46" s="76">
        <f>VLOOKUP(A46,Sheet1!$A$23:$B$33,2,0)</f>
        <v>0</v>
      </c>
      <c r="C46" s="82"/>
      <c r="D46" s="106" t="s">
        <v>60</v>
      </c>
      <c r="E46" s="108"/>
    </row>
    <row r="47" spans="1:5" ht="16.5" customHeight="1" outlineLevel="2">
      <c r="A47" s="17" t="s">
        <v>61</v>
      </c>
      <c r="B47" s="109">
        <f>SUM(B45:B46)</f>
        <v>0</v>
      </c>
      <c r="D47" s="106" t="s">
        <v>62</v>
      </c>
      <c r="E47" s="108"/>
    </row>
    <row r="48" spans="1:5" ht="16.5" customHeight="1" outlineLevel="2">
      <c r="C48" s="174"/>
      <c r="D48" s="174"/>
      <c r="E48" s="174"/>
    </row>
    <row r="49" spans="1:5" ht="16.5" customHeight="1" outlineLevel="2">
      <c r="C49" s="174" t="s">
        <v>512</v>
      </c>
      <c r="D49" s="174"/>
      <c r="E49" s="174" t="s">
        <v>513</v>
      </c>
    </row>
    <row r="50" spans="1:5" ht="16.5">
      <c r="A50" s="4" t="s">
        <v>63</v>
      </c>
      <c r="B50" s="110">
        <f>B47+B42+B32</f>
        <v>0</v>
      </c>
      <c r="C50" s="175">
        <f>VLOOKUP(F26,Delivery!A:B,2,0)+VLOOKUP(F27,Delivery!A:B,2,0)+VLOOKUP(F28,Delivery!A:B,2,0)+VLOOKUP(F29,Delivery!A:B,2,0)+VLOOKUP(F30,Delivery!A:B,2,0)+VLOOKUP(F31,Delivery!A:B,2,0)</f>
        <v>0</v>
      </c>
      <c r="D50" s="174"/>
      <c r="E50" s="176">
        <f>5*C42</f>
        <v>0</v>
      </c>
    </row>
    <row r="51" spans="1:5">
      <c r="A51" s="132" t="s">
        <v>64</v>
      </c>
      <c r="B51" s="111">
        <f>C50+E50</f>
        <v>0</v>
      </c>
      <c r="C51" s="174"/>
      <c r="D51" s="174"/>
      <c r="E51" s="174"/>
    </row>
    <row r="52" spans="1:5">
      <c r="A52" s="122" t="s">
        <v>65</v>
      </c>
      <c r="B52" s="112">
        <f>B51+B50</f>
        <v>0</v>
      </c>
      <c r="C52" s="174"/>
      <c r="D52" s="174"/>
      <c r="E52" s="174"/>
    </row>
    <row r="53" spans="1:5">
      <c r="A53" s="4" t="s">
        <v>66</v>
      </c>
      <c r="B53" s="110">
        <f>B52*0.2</f>
        <v>0</v>
      </c>
    </row>
    <row r="54" spans="1:5" ht="15.75" thickBot="1">
      <c r="A54" s="140" t="s">
        <v>149</v>
      </c>
      <c r="B54" s="113">
        <f>SUM(B52:B53)</f>
        <v>0</v>
      </c>
    </row>
    <row r="55" spans="1:5" ht="15.75" thickTop="1">
      <c r="A55" s="139"/>
      <c r="B55" s="18"/>
    </row>
    <row r="56" spans="1:5">
      <c r="A56" s="189" t="s">
        <v>154</v>
      </c>
      <c r="B56" s="189"/>
    </row>
    <row r="57" spans="1:5">
      <c r="A57" s="74"/>
      <c r="B57" s="18"/>
    </row>
    <row r="58" spans="1:5">
      <c r="A58" s="81"/>
      <c r="B58" s="79"/>
      <c r="C58" s="80"/>
      <c r="D58" s="80"/>
      <c r="E58" s="80"/>
    </row>
    <row r="59" spans="1:5" ht="23.25" customHeight="1">
      <c r="A59" s="186" t="s">
        <v>67</v>
      </c>
      <c r="B59" s="186"/>
      <c r="C59" s="186"/>
      <c r="D59" s="186"/>
      <c r="E59" s="186"/>
    </row>
    <row r="60" spans="1:5" ht="32.25" customHeight="1">
      <c r="A60" s="84" t="s">
        <v>68</v>
      </c>
      <c r="B60" s="187" t="s">
        <v>69</v>
      </c>
      <c r="C60" s="187"/>
      <c r="D60" s="187"/>
      <c r="E60" s="187"/>
    </row>
    <row r="61" spans="1:5" ht="84" customHeight="1">
      <c r="A61" s="185" t="s">
        <v>152</v>
      </c>
      <c r="B61" s="185"/>
      <c r="C61" s="185"/>
      <c r="D61" s="185"/>
      <c r="E61" s="185"/>
    </row>
    <row r="62" spans="1:5">
      <c r="A62" s="140" t="s">
        <v>70</v>
      </c>
      <c r="B62" s="5"/>
      <c r="C62" s="5"/>
      <c r="D62" s="5"/>
      <c r="E62" s="5"/>
    </row>
    <row r="63" spans="1:5" ht="53.25" customHeight="1">
      <c r="A63" s="177"/>
      <c r="B63" s="177"/>
      <c r="C63" s="177"/>
      <c r="D63" s="177"/>
      <c r="E63" s="177"/>
    </row>
    <row r="64" spans="1:5">
      <c r="A64" s="133" t="s">
        <v>71</v>
      </c>
      <c r="B64" s="5"/>
      <c r="C64" s="5"/>
      <c r="D64" s="5"/>
      <c r="E64" s="5"/>
    </row>
    <row r="65" spans="1:5">
      <c r="A65" s="134" t="s">
        <v>72</v>
      </c>
      <c r="B65" s="178"/>
      <c r="C65" s="178"/>
      <c r="D65" s="178"/>
      <c r="E65" s="178"/>
    </row>
    <row r="66" spans="1:5">
      <c r="A66" s="134" t="s">
        <v>73</v>
      </c>
      <c r="B66" s="178"/>
      <c r="C66" s="178"/>
      <c r="D66" s="178"/>
      <c r="E66" s="178"/>
    </row>
    <row r="67" spans="1:5">
      <c r="A67" s="134" t="s">
        <v>74</v>
      </c>
      <c r="B67" s="178"/>
      <c r="C67" s="178"/>
      <c r="D67" s="178"/>
      <c r="E67" s="178"/>
    </row>
    <row r="68" spans="1:5">
      <c r="A68" s="4"/>
      <c r="B68" s="5"/>
      <c r="C68" s="5"/>
      <c r="D68" s="5"/>
      <c r="E68" s="5"/>
    </row>
  </sheetData>
  <sheetProtection algorithmName="SHA-512" hashValue="7mYaJ/DHIL/O7ZejscI3D6+TIfGv+FiEpVTRhXNSUhtbgTKFU38q2eGYSoOQACAMQS7MB1JogWENto9+u0JqMg==" saltValue="br6FpGxmwxUSi9/NXpKDsg==" spinCount="100000" sheet="1" objects="1" scenarios="1"/>
  <protectedRanges>
    <protectedRange sqref="C3" name="Range2" securityDescriptor="O:WDG:WDD:(A;;CC;;;LG)"/>
    <protectedRange sqref="B3" name="Range2_1" securityDescriptor="O:WDG:WDD:(A;;CC;;;LG)"/>
    <protectedRange sqref="B3" name="Range1_1"/>
  </protectedRanges>
  <mergeCells count="13">
    <mergeCell ref="A63:E63"/>
    <mergeCell ref="B65:E65"/>
    <mergeCell ref="B66:E66"/>
    <mergeCell ref="B67:E67"/>
    <mergeCell ref="A1:B1"/>
    <mergeCell ref="A2:C2"/>
    <mergeCell ref="D4:E4"/>
    <mergeCell ref="A23:B23"/>
    <mergeCell ref="A61:E61"/>
    <mergeCell ref="A59:E59"/>
    <mergeCell ref="B60:E60"/>
    <mergeCell ref="A35:C35"/>
    <mergeCell ref="A56:B56"/>
  </mergeCells>
  <conditionalFormatting sqref="E46">
    <cfRule type="containsText" dxfId="1" priority="5" operator="containsText" text="Core Artwork Templates">
      <formula>NOT(ISERROR(SEARCH("Core Artwork Templates",E46)))</formula>
    </cfRule>
    <cfRule type="expression" dxfId="0" priority="6">
      <formula>IF(D46,"Core Artwork Templates")</formula>
    </cfRule>
  </conditionalFormatting>
  <conditionalFormatting sqref="D45">
    <cfRule type="expression" priority="4">
      <formula>A45=$A$39</formula>
    </cfRule>
  </conditionalFormatting>
  <dataValidations count="2">
    <dataValidation type="list" allowBlank="1" showInputMessage="1" showErrorMessage="1" sqref="B24" xr:uid="{6E16AA19-DECE-45A0-9CEE-BD2A7DB9CAA0}">
      <formula1>GBM</formula1>
    </dataValidation>
    <dataValidation allowBlank="1" showInputMessage="1" sqref="B47" xr:uid="{077D2D86-D715-4AB0-AE7A-8A827A3DC080}"/>
  </dataValidations>
  <hyperlinks>
    <hyperlink ref="D46" r:id="rId1" tooltip="https://www.goodbox.com/gbx-podium-templates/" xr:uid="{56FBF47E-8B6A-4194-BE4A-44A9B5B10FE6}"/>
    <hyperlink ref="D45" r:id="rId2" xr:uid="{A97AA97E-9556-4AA4-B349-E1216138DFC1}"/>
    <hyperlink ref="E13" r:id="rId3" display="sales@goodbox.com " xr:uid="{7CBCC330-D0D9-47C2-86AB-D42B5B6F40E2}"/>
    <hyperlink ref="D20" r:id="rId4" xr:uid="{672AA38D-531F-4E07-90ED-B5EF59E496CE}"/>
    <hyperlink ref="D47" r:id="rId5" tooltip="https://www.goodbox.com/diy-artwork-guidelines/" xr:uid="{EB55231E-1B7B-4EAA-BA2B-3F6EC396E2FA}"/>
    <hyperlink ref="E12" r:id="rId6" display="mailto:parishbuying@goodbox.com" xr:uid="{D4F0B16A-FD31-4E58-B670-B1D204E973D6}"/>
  </hyperlinks>
  <pageMargins left="0" right="0" top="0" bottom="0" header="0" footer="0"/>
  <pageSetup paperSize="9" scale="59" orientation="portrait" horizontalDpi="300" verticalDpi="300" r:id="rId7"/>
  <drawing r:id="rId8"/>
  <extLst>
    <ext xmlns:x14="http://schemas.microsoft.com/office/spreadsheetml/2009/9/main" uri="{CCE6A557-97BC-4b89-ADB6-D9C93CAAB3DF}">
      <x14:dataValidations xmlns:xm="http://schemas.microsoft.com/office/excel/2006/main" count="4">
        <x14:dataValidation type="list" allowBlank="1" showInputMessage="1" showErrorMessage="1" xr:uid="{C6FD60FD-4076-410C-B2A2-9F99FF156CAE}">
          <x14:formula1>
            <xm:f>Sheet1!$A$1:$A$8</xm:f>
          </x14:formula1>
          <xm:sqref>A26:A31</xm:sqref>
        </x14:dataValidation>
        <x14:dataValidation type="list" allowBlank="1" showInputMessage="1" showErrorMessage="1" xr:uid="{6D3B6695-3DAA-44B0-8DE8-8767AC6B4C30}">
          <x14:formula1>
            <xm:f>'PB Data Validation'!$M$3:$M$5</xm:f>
          </x14:formula1>
          <xm:sqref>D35</xm:sqref>
        </x14:dataValidation>
        <x14:dataValidation type="list" allowBlank="1" showInputMessage="1" showErrorMessage="1" xr:uid="{88F18419-187A-4755-A869-E2FE138FD3A2}">
          <x14:formula1>
            <xm:f>Sheet1!$A$23:$A$33</xm:f>
          </x14:formula1>
          <xm:sqref>A45:A46</xm:sqref>
        </x14:dataValidation>
        <x14:dataValidation type="list" allowBlank="1" showInputMessage="1" showErrorMessage="1" xr:uid="{ABAD7C14-9569-4189-9683-C92A1EDA1F24}">
          <x14:formula1>
            <xm:f>Sheet1!$A$10:$A$14</xm:f>
          </x14:formula1>
          <xm:sqref>A38:A41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F330-3E9B-4E41-9ACF-7F12A9CECDDD}">
  <dimension ref="A1:O137"/>
  <sheetViews>
    <sheetView topLeftCell="A90" workbookViewId="0">
      <selection activeCell="A97" sqref="A97:B109"/>
    </sheetView>
  </sheetViews>
  <sheetFormatPr defaultRowHeight="15"/>
  <cols>
    <col min="1" max="2" width="35.42578125" bestFit="1" customWidth="1"/>
    <col min="3" max="3" width="38.42578125" bestFit="1" customWidth="1"/>
    <col min="4" max="4" width="15.7109375" customWidth="1"/>
    <col min="5" max="5" width="18.28515625" customWidth="1"/>
    <col min="6" max="6" width="38.42578125" bestFit="1" customWidth="1"/>
  </cols>
  <sheetData>
    <row r="1" spans="2:15" ht="15.75" thickBot="1">
      <c r="B1" s="198" t="s">
        <v>75</v>
      </c>
      <c r="C1" s="199"/>
      <c r="D1" s="199"/>
      <c r="E1" s="199"/>
      <c r="F1" s="200"/>
      <c r="J1" s="2" t="s">
        <v>76</v>
      </c>
      <c r="K1" s="2"/>
      <c r="L1" s="2"/>
      <c r="M1" s="2"/>
      <c r="N1" s="2"/>
      <c r="O1" s="2"/>
    </row>
    <row r="2" spans="2:15" ht="15.75">
      <c r="J2" s="1" t="s">
        <v>77</v>
      </c>
      <c r="K2" s="1" t="s">
        <v>78</v>
      </c>
      <c r="L2" s="1"/>
      <c r="M2" s="196" t="s">
        <v>79</v>
      </c>
      <c r="N2" s="196"/>
      <c r="O2" s="196"/>
    </row>
    <row r="3" spans="2:15" ht="15.75">
      <c r="B3" s="201" t="s">
        <v>80</v>
      </c>
      <c r="C3" s="201"/>
      <c r="D3" s="201"/>
      <c r="E3" s="201"/>
      <c r="F3" s="201"/>
      <c r="J3" s="2" t="s">
        <v>81</v>
      </c>
      <c r="K3" s="2" t="s">
        <v>10</v>
      </c>
      <c r="L3" s="2"/>
      <c r="M3" s="2" t="s">
        <v>10</v>
      </c>
      <c r="N3" s="101"/>
      <c r="O3" s="102"/>
    </row>
    <row r="4" spans="2:15" ht="15.75" thickBot="1">
      <c r="J4" s="2" t="s">
        <v>45</v>
      </c>
      <c r="K4" s="2" t="s">
        <v>81</v>
      </c>
      <c r="L4" s="2"/>
      <c r="M4" s="103" t="s">
        <v>82</v>
      </c>
      <c r="N4" s="197"/>
      <c r="O4" s="197"/>
    </row>
    <row r="5" spans="2:15" ht="15.75" thickBot="1">
      <c r="B5" s="190" t="s">
        <v>83</v>
      </c>
      <c r="C5" s="191"/>
      <c r="D5" s="191"/>
      <c r="E5" s="191"/>
      <c r="F5" s="192"/>
      <c r="J5" s="2" t="s">
        <v>10</v>
      </c>
      <c r="K5" s="2" t="s">
        <v>45</v>
      </c>
      <c r="L5" s="2"/>
      <c r="M5" s="103" t="s">
        <v>84</v>
      </c>
      <c r="N5" s="2"/>
      <c r="O5" s="2"/>
    </row>
    <row r="6" spans="2:15" ht="15.75" thickBot="1">
      <c r="B6" s="19" t="s">
        <v>85</v>
      </c>
      <c r="C6" s="20" t="s">
        <v>86</v>
      </c>
      <c r="D6" s="21" t="s">
        <v>87</v>
      </c>
      <c r="E6" s="22" t="s">
        <v>88</v>
      </c>
      <c r="F6" s="23" t="s">
        <v>89</v>
      </c>
      <c r="J6" s="2"/>
      <c r="K6" s="2"/>
      <c r="L6" s="2"/>
      <c r="M6" s="3" t="s">
        <v>90</v>
      </c>
      <c r="N6" s="104"/>
      <c r="O6" s="2"/>
    </row>
    <row r="7" spans="2:15" ht="15.75" thickBot="1">
      <c r="B7" s="19" t="s">
        <v>91</v>
      </c>
      <c r="C7" s="20"/>
      <c r="D7" s="21"/>
      <c r="E7" s="22" t="s">
        <v>45</v>
      </c>
      <c r="F7" s="23" t="s">
        <v>81</v>
      </c>
      <c r="J7" s="2"/>
      <c r="K7" s="2"/>
      <c r="L7" s="2"/>
      <c r="M7" s="2"/>
      <c r="N7" s="2"/>
      <c r="O7" s="2"/>
    </row>
    <row r="8" spans="2:15" ht="15.75" thickBot="1">
      <c r="B8" s="50" t="s">
        <v>92</v>
      </c>
      <c r="C8" s="24">
        <v>1</v>
      </c>
      <c r="D8" s="25">
        <f>C8*125</f>
        <v>125</v>
      </c>
      <c r="E8" s="26">
        <f>C8*120</f>
        <v>120</v>
      </c>
      <c r="F8" s="27">
        <f>D8*0.9</f>
        <v>112.5</v>
      </c>
      <c r="H8" s="64">
        <f>F8/D8</f>
        <v>0.9</v>
      </c>
      <c r="J8" s="2" t="s">
        <v>10</v>
      </c>
      <c r="K8" s="2"/>
      <c r="L8" s="90" t="s">
        <v>78</v>
      </c>
      <c r="N8" s="2"/>
      <c r="O8" s="2"/>
    </row>
    <row r="9" spans="2:15" ht="15.75" thickBot="1">
      <c r="B9" s="32" t="s">
        <v>93</v>
      </c>
      <c r="C9" s="28">
        <v>1</v>
      </c>
      <c r="D9" s="29">
        <f>C9*345</f>
        <v>345</v>
      </c>
      <c r="E9" s="30">
        <f>C9*325</f>
        <v>325</v>
      </c>
      <c r="F9" s="27">
        <f t="shared" ref="F9:F14" si="0">D9*0.9</f>
        <v>310.5</v>
      </c>
      <c r="H9" s="64">
        <f t="shared" ref="H9:H14" si="1">F9/D9</f>
        <v>0.9</v>
      </c>
      <c r="J9" s="2" t="s">
        <v>94</v>
      </c>
      <c r="K9" s="2"/>
      <c r="L9" s="91" t="s">
        <v>10</v>
      </c>
      <c r="N9" s="2"/>
      <c r="O9" s="2"/>
    </row>
    <row r="10" spans="2:15" ht="15.75" thickBot="1">
      <c r="B10" s="32" t="s">
        <v>95</v>
      </c>
      <c r="C10" s="28">
        <v>1</v>
      </c>
      <c r="D10" s="29">
        <f>C10*215</f>
        <v>215</v>
      </c>
      <c r="E10" s="30">
        <f>C10*200</f>
        <v>200</v>
      </c>
      <c r="F10" s="27">
        <f t="shared" si="0"/>
        <v>193.5</v>
      </c>
      <c r="H10" s="64">
        <f t="shared" si="1"/>
        <v>0.9</v>
      </c>
      <c r="J10" s="2" t="s">
        <v>96</v>
      </c>
      <c r="K10" s="2"/>
      <c r="L10" s="91" t="s">
        <v>81</v>
      </c>
      <c r="N10" s="2"/>
      <c r="O10" s="2"/>
    </row>
    <row r="11" spans="2:15" ht="15.75" thickBot="1">
      <c r="B11" s="62" t="s">
        <v>97</v>
      </c>
      <c r="C11" s="33">
        <v>1</v>
      </c>
      <c r="D11" s="29">
        <f>C11*945</f>
        <v>945</v>
      </c>
      <c r="E11" s="30">
        <f>C11*925</f>
        <v>925</v>
      </c>
      <c r="F11" s="27">
        <f t="shared" si="0"/>
        <v>850.5</v>
      </c>
      <c r="H11" s="64">
        <f t="shared" si="1"/>
        <v>0.9</v>
      </c>
      <c r="J11" s="2" t="s">
        <v>98</v>
      </c>
      <c r="K11" s="2"/>
      <c r="L11" s="91" t="s">
        <v>45</v>
      </c>
      <c r="N11" s="2"/>
      <c r="O11" s="2"/>
    </row>
    <row r="12" spans="2:15" ht="15.75" thickBot="1">
      <c r="B12" s="62" t="s">
        <v>99</v>
      </c>
      <c r="C12" s="33">
        <v>1</v>
      </c>
      <c r="D12" s="29">
        <f>C12*1200</f>
        <v>1200</v>
      </c>
      <c r="E12" s="30">
        <f>C12*1100</f>
        <v>1100</v>
      </c>
      <c r="F12" s="27">
        <f t="shared" si="0"/>
        <v>1080</v>
      </c>
      <c r="H12" s="64">
        <f t="shared" si="1"/>
        <v>0.9</v>
      </c>
      <c r="J12" s="2" t="s">
        <v>100</v>
      </c>
      <c r="K12" s="2"/>
      <c r="L12" s="2"/>
      <c r="M12" s="2"/>
      <c r="N12" s="2"/>
      <c r="O12" s="2"/>
    </row>
    <row r="13" spans="2:15" ht="15.75" thickBot="1">
      <c r="B13" s="62" t="s">
        <v>101</v>
      </c>
      <c r="C13" s="33">
        <v>1</v>
      </c>
      <c r="D13" s="29">
        <f>C13*1200</f>
        <v>1200</v>
      </c>
      <c r="E13" s="30">
        <f>C13*1100</f>
        <v>1100</v>
      </c>
      <c r="F13" s="27">
        <f t="shared" si="0"/>
        <v>1080</v>
      </c>
      <c r="H13" s="64">
        <f t="shared" si="1"/>
        <v>0.9</v>
      </c>
      <c r="J13" s="2" t="s">
        <v>102</v>
      </c>
      <c r="K13" s="2"/>
      <c r="L13" s="2"/>
      <c r="M13" s="2"/>
      <c r="N13" s="2"/>
      <c r="O13" s="2"/>
    </row>
    <row r="14" spans="2:15" ht="15.75" thickBot="1">
      <c r="B14" s="63" t="s">
        <v>103</v>
      </c>
      <c r="C14" s="36">
        <v>1</v>
      </c>
      <c r="D14" s="37">
        <f>C14*1450</f>
        <v>1450</v>
      </c>
      <c r="E14" s="38">
        <f>C14*1350</f>
        <v>1350</v>
      </c>
      <c r="F14" s="27">
        <f t="shared" si="0"/>
        <v>1305</v>
      </c>
      <c r="H14" s="64">
        <f t="shared" si="1"/>
        <v>0.9</v>
      </c>
      <c r="J14" s="2" t="s">
        <v>104</v>
      </c>
      <c r="K14" s="2"/>
      <c r="L14" s="2"/>
      <c r="M14" s="2"/>
      <c r="N14" s="2"/>
      <c r="O14" s="2"/>
    </row>
    <row r="15" spans="2:15">
      <c r="B15" s="117" t="s">
        <v>105</v>
      </c>
      <c r="D15" s="118">
        <v>345</v>
      </c>
      <c r="E15" s="61">
        <v>325</v>
      </c>
      <c r="F15" s="61">
        <v>310.5</v>
      </c>
      <c r="H15" s="64"/>
      <c r="J15" s="2"/>
      <c r="K15" s="2"/>
      <c r="L15" s="2"/>
      <c r="M15" s="2"/>
      <c r="N15" s="2"/>
      <c r="O15" s="2"/>
    </row>
    <row r="16" spans="2:15">
      <c r="B16" s="117" t="s">
        <v>106</v>
      </c>
      <c r="D16" s="118">
        <v>345</v>
      </c>
      <c r="E16" s="61">
        <v>325</v>
      </c>
      <c r="F16" s="61">
        <v>310.5</v>
      </c>
      <c r="H16" s="64"/>
      <c r="J16" s="2"/>
      <c r="K16" s="2"/>
      <c r="L16" s="2"/>
      <c r="M16" s="2"/>
      <c r="N16" s="2"/>
      <c r="O16" s="2"/>
    </row>
    <row r="17" spans="1:15">
      <c r="B17" s="117" t="s">
        <v>107</v>
      </c>
      <c r="D17" s="118">
        <v>345</v>
      </c>
      <c r="E17" s="61">
        <v>325</v>
      </c>
      <c r="F17" s="61">
        <v>310.5</v>
      </c>
      <c r="H17" s="64"/>
      <c r="J17" s="2"/>
      <c r="K17" s="2"/>
      <c r="L17" s="2"/>
      <c r="M17" s="2"/>
      <c r="N17" s="2"/>
      <c r="O17" s="2"/>
    </row>
    <row r="18" spans="1:15">
      <c r="K18" s="2"/>
      <c r="L18" s="2"/>
      <c r="M18" s="2"/>
      <c r="N18" s="2"/>
      <c r="O18" s="2"/>
    </row>
    <row r="19" spans="1:15">
      <c r="K19" s="2"/>
      <c r="L19" s="2"/>
      <c r="M19" s="2"/>
      <c r="N19" s="2"/>
      <c r="O19" s="2"/>
    </row>
    <row r="20" spans="1:15" ht="15.75" thickBot="1">
      <c r="K20" s="2"/>
      <c r="L20" s="2"/>
      <c r="M20" s="2"/>
      <c r="N20" s="2"/>
      <c r="O20" s="2"/>
    </row>
    <row r="21" spans="1:15" ht="15.75" thickBot="1">
      <c r="A21" s="190" t="s">
        <v>83</v>
      </c>
      <c r="B21" s="191"/>
      <c r="C21" s="191"/>
      <c r="D21" s="191"/>
      <c r="E21" s="192"/>
      <c r="J21" s="2"/>
      <c r="K21" s="2"/>
      <c r="L21" s="2"/>
      <c r="M21" s="2"/>
      <c r="N21" s="2"/>
      <c r="O21" s="2"/>
    </row>
    <row r="22" spans="1:15" ht="15.75" thickBot="1">
      <c r="A22" s="19" t="s">
        <v>85</v>
      </c>
      <c r="B22" s="22" t="s">
        <v>88</v>
      </c>
      <c r="C22" s="23" t="s">
        <v>89</v>
      </c>
      <c r="D22" s="65"/>
      <c r="E22" s="23"/>
    </row>
    <row r="23" spans="1:15" ht="15.75" thickBot="1">
      <c r="A23" s="19" t="s">
        <v>91</v>
      </c>
      <c r="B23" s="22" t="s">
        <v>45</v>
      </c>
      <c r="C23" s="23" t="s">
        <v>81</v>
      </c>
      <c r="D23" s="65" t="s">
        <v>108</v>
      </c>
      <c r="E23" s="23" t="s">
        <v>109</v>
      </c>
    </row>
    <row r="24" spans="1:15" ht="15.75" thickBot="1">
      <c r="A24" s="92" t="s">
        <v>51</v>
      </c>
      <c r="B24" s="26">
        <v>0</v>
      </c>
      <c r="C24" s="27">
        <v>0</v>
      </c>
      <c r="D24" s="27">
        <v>0</v>
      </c>
      <c r="E24" s="66">
        <v>0</v>
      </c>
    </row>
    <row r="25" spans="1:15">
      <c r="A25" s="92" t="s">
        <v>92</v>
      </c>
      <c r="B25" s="26">
        <v>120</v>
      </c>
      <c r="C25" s="27">
        <v>112.5</v>
      </c>
      <c r="D25" s="27">
        <v>8</v>
      </c>
      <c r="E25" s="66">
        <f t="shared" ref="E25:E31" si="2">C25/D8</f>
        <v>0.9</v>
      </c>
    </row>
    <row r="26" spans="1:15">
      <c r="A26" s="85" t="s">
        <v>93</v>
      </c>
      <c r="B26" s="30">
        <v>325</v>
      </c>
      <c r="C26" s="31">
        <v>310.5</v>
      </c>
      <c r="D26" s="31">
        <v>10</v>
      </c>
      <c r="E26" s="67">
        <f t="shared" si="2"/>
        <v>0.9</v>
      </c>
    </row>
    <row r="27" spans="1:15">
      <c r="A27" s="85" t="s">
        <v>95</v>
      </c>
      <c r="B27" s="30">
        <v>200</v>
      </c>
      <c r="C27" s="31">
        <v>193.5</v>
      </c>
      <c r="D27" s="31">
        <v>8</v>
      </c>
      <c r="E27" s="67">
        <f t="shared" si="2"/>
        <v>0.9</v>
      </c>
    </row>
    <row r="28" spans="1:15">
      <c r="A28" s="93" t="s">
        <v>110</v>
      </c>
      <c r="B28" s="30">
        <v>925</v>
      </c>
      <c r="C28" s="31">
        <v>850.5</v>
      </c>
      <c r="D28" s="31">
        <v>10</v>
      </c>
      <c r="E28" s="67">
        <f t="shared" si="2"/>
        <v>0.9</v>
      </c>
    </row>
    <row r="29" spans="1:15">
      <c r="A29" s="93" t="s">
        <v>111</v>
      </c>
      <c r="B29" s="30">
        <v>1100</v>
      </c>
      <c r="C29" s="31">
        <v>1080</v>
      </c>
      <c r="D29" s="31">
        <v>10</v>
      </c>
      <c r="E29" s="67">
        <f t="shared" si="2"/>
        <v>0.9</v>
      </c>
    </row>
    <row r="30" spans="1:15">
      <c r="A30" s="93" t="s">
        <v>112</v>
      </c>
      <c r="B30" s="30">
        <v>1100</v>
      </c>
      <c r="C30" s="31">
        <v>1080</v>
      </c>
      <c r="D30" s="31">
        <v>10</v>
      </c>
      <c r="E30" s="67">
        <f t="shared" si="2"/>
        <v>0.9</v>
      </c>
    </row>
    <row r="31" spans="1:15" ht="30.75" thickBot="1">
      <c r="A31" s="93" t="s">
        <v>113</v>
      </c>
      <c r="B31" s="38">
        <v>1350</v>
      </c>
      <c r="C31" s="39">
        <v>1305</v>
      </c>
      <c r="D31" s="39">
        <v>10</v>
      </c>
      <c r="E31" s="68">
        <f t="shared" si="2"/>
        <v>0.9</v>
      </c>
      <c r="F31" s="61"/>
    </row>
    <row r="32" spans="1:15" ht="15.75" thickBot="1">
      <c r="A32" s="117" t="s">
        <v>114</v>
      </c>
      <c r="B32" s="61">
        <v>325</v>
      </c>
      <c r="C32" s="61">
        <v>310.5</v>
      </c>
      <c r="D32" s="115">
        <v>10</v>
      </c>
      <c r="E32" s="68">
        <f t="shared" ref="E32:E34" si="3">C32/D15</f>
        <v>0.9</v>
      </c>
      <c r="F32" s="61"/>
    </row>
    <row r="33" spans="1:6" ht="15.75" thickBot="1">
      <c r="A33" s="117" t="s">
        <v>106</v>
      </c>
      <c r="B33" s="61">
        <v>325</v>
      </c>
      <c r="C33" s="61">
        <v>310.5</v>
      </c>
      <c r="D33" s="115">
        <v>10</v>
      </c>
      <c r="E33" s="68">
        <f t="shared" si="3"/>
        <v>0.9</v>
      </c>
      <c r="F33" s="61"/>
    </row>
    <row r="34" spans="1:6" ht="15.75" thickBot="1">
      <c r="A34" s="117" t="s">
        <v>107</v>
      </c>
      <c r="B34" s="61">
        <v>325</v>
      </c>
      <c r="C34" s="61">
        <v>310.5</v>
      </c>
      <c r="D34" s="115">
        <v>10</v>
      </c>
      <c r="E34" s="68">
        <f t="shared" si="3"/>
        <v>0.9</v>
      </c>
      <c r="F34" s="61"/>
    </row>
    <row r="35" spans="1:6">
      <c r="A35" s="114"/>
      <c r="B35" s="115"/>
      <c r="C35" s="115"/>
      <c r="D35" s="115"/>
      <c r="E35" s="116"/>
      <c r="F35" s="61"/>
    </row>
    <row r="36" spans="1:6">
      <c r="A36" s="114"/>
      <c r="B36" s="115"/>
      <c r="C36" s="115"/>
      <c r="D36" s="115"/>
      <c r="E36" s="116"/>
      <c r="F36" s="61"/>
    </row>
    <row r="37" spans="1:6">
      <c r="A37" s="114"/>
      <c r="B37" s="115"/>
      <c r="C37" s="115"/>
      <c r="D37" s="115"/>
      <c r="E37" s="116"/>
      <c r="F37" s="61"/>
    </row>
    <row r="39" spans="1:6" ht="15.75" thickBot="1"/>
    <row r="40" spans="1:6" ht="15.75" thickBot="1">
      <c r="A40" s="193" t="s">
        <v>115</v>
      </c>
      <c r="B40" s="194"/>
      <c r="C40" s="194"/>
      <c r="D40" s="195"/>
    </row>
    <row r="41" spans="1:6" ht="15.75" thickBot="1">
      <c r="A41" s="19" t="s">
        <v>85</v>
      </c>
      <c r="B41" s="21" t="s">
        <v>87</v>
      </c>
      <c r="C41" s="49" t="s">
        <v>116</v>
      </c>
      <c r="D41" s="23" t="s">
        <v>89</v>
      </c>
    </row>
    <row r="42" spans="1:6">
      <c r="A42" s="50" t="s">
        <v>117</v>
      </c>
      <c r="B42" s="51" t="s">
        <v>118</v>
      </c>
      <c r="C42" s="52" t="s">
        <v>119</v>
      </c>
      <c r="D42" s="53" t="s">
        <v>119</v>
      </c>
    </row>
    <row r="43" spans="1:6">
      <c r="A43" s="85" t="s">
        <v>120</v>
      </c>
      <c r="B43" s="86">
        <v>50</v>
      </c>
      <c r="C43" s="87">
        <v>50</v>
      </c>
      <c r="D43" s="69">
        <v>0</v>
      </c>
    </row>
    <row r="44" spans="1:6">
      <c r="A44" s="85"/>
      <c r="B44" s="88" t="s">
        <v>121</v>
      </c>
      <c r="C44" s="89" t="s">
        <v>121</v>
      </c>
      <c r="D44" s="55" t="s">
        <v>121</v>
      </c>
    </row>
    <row r="45" spans="1:6">
      <c r="A45" s="34" t="s">
        <v>122</v>
      </c>
      <c r="B45" s="56">
        <v>50</v>
      </c>
      <c r="C45" s="54">
        <v>50</v>
      </c>
      <c r="D45" s="57">
        <v>50</v>
      </c>
    </row>
    <row r="46" spans="1:6">
      <c r="A46" s="34" t="s">
        <v>123</v>
      </c>
      <c r="B46" s="56">
        <v>70</v>
      </c>
      <c r="C46" s="54">
        <v>70</v>
      </c>
      <c r="D46" s="57">
        <v>70</v>
      </c>
    </row>
    <row r="47" spans="1:6" ht="15.75" thickBot="1">
      <c r="A47" s="35" t="s">
        <v>124</v>
      </c>
      <c r="B47" s="58">
        <v>175</v>
      </c>
      <c r="C47" s="59">
        <v>175</v>
      </c>
      <c r="D47" s="60">
        <v>175</v>
      </c>
    </row>
    <row r="48" spans="1:6" ht="15.75" thickBot="1"/>
    <row r="49" spans="1:8" ht="15.75" thickBot="1">
      <c r="A49" s="190" t="s">
        <v>125</v>
      </c>
      <c r="B49" s="191"/>
      <c r="C49" s="191"/>
      <c r="D49" s="191"/>
      <c r="E49" s="191"/>
      <c r="F49" s="192"/>
    </row>
    <row r="50" spans="1:8" ht="15.75" thickBot="1">
      <c r="A50" s="40" t="s">
        <v>85</v>
      </c>
      <c r="B50" s="41" t="s">
        <v>126</v>
      </c>
      <c r="C50" s="42" t="s">
        <v>86</v>
      </c>
      <c r="D50" s="21" t="s">
        <v>87</v>
      </c>
      <c r="E50" s="22" t="s">
        <v>88</v>
      </c>
      <c r="F50" s="23" t="s">
        <v>89</v>
      </c>
    </row>
    <row r="51" spans="1:8" ht="15.75" thickBot="1">
      <c r="A51" s="43" t="s">
        <v>93</v>
      </c>
      <c r="B51" s="44">
        <v>1</v>
      </c>
      <c r="C51" s="45">
        <v>1</v>
      </c>
      <c r="D51" s="46">
        <f>C51*((B51*47.5))</f>
        <v>47.5</v>
      </c>
      <c r="E51" s="47">
        <f>C51*((B51*40))</f>
        <v>40</v>
      </c>
      <c r="F51" s="48">
        <f>C51*((B51*35.63))</f>
        <v>35.630000000000003</v>
      </c>
      <c r="H51" s="61"/>
    </row>
    <row r="54" spans="1:8">
      <c r="A54" s="136" t="s">
        <v>127</v>
      </c>
      <c r="B54" s="137"/>
    </row>
    <row r="55" spans="1:8">
      <c r="A55" s="138" t="s">
        <v>58</v>
      </c>
      <c r="B55" s="137">
        <v>0</v>
      </c>
    </row>
    <row r="56" spans="1:8">
      <c r="A56" s="138" t="s">
        <v>128</v>
      </c>
      <c r="B56" s="137">
        <f>B58+B61</f>
        <v>125</v>
      </c>
    </row>
    <row r="57" spans="1:8">
      <c r="A57" s="138" t="s">
        <v>129</v>
      </c>
      <c r="B57" s="137">
        <f>B62+B59</f>
        <v>160</v>
      </c>
    </row>
    <row r="58" spans="1:8">
      <c r="A58" s="138" t="s">
        <v>130</v>
      </c>
      <c r="B58" s="137">
        <v>50</v>
      </c>
    </row>
    <row r="59" spans="1:8">
      <c r="A59" s="138" t="s">
        <v>131</v>
      </c>
      <c r="B59" s="137">
        <v>70</v>
      </c>
    </row>
    <row r="60" spans="1:8">
      <c r="A60" s="138" t="s">
        <v>132</v>
      </c>
      <c r="B60" s="137">
        <v>0</v>
      </c>
    </row>
    <row r="61" spans="1:8">
      <c r="A61" s="138" t="s">
        <v>133</v>
      </c>
      <c r="B61" s="137">
        <v>75</v>
      </c>
    </row>
    <row r="62" spans="1:8">
      <c r="A62" s="138" t="s">
        <v>134</v>
      </c>
      <c r="B62" s="137">
        <v>90</v>
      </c>
    </row>
    <row r="63" spans="1:8">
      <c r="A63" s="138" t="s">
        <v>135</v>
      </c>
      <c r="B63" s="137">
        <v>0</v>
      </c>
    </row>
    <row r="64" spans="1:8">
      <c r="A64" s="138" t="s">
        <v>136</v>
      </c>
      <c r="B64" s="137">
        <v>175</v>
      </c>
    </row>
    <row r="66" spans="1:4">
      <c r="B66" s="99"/>
      <c r="C66" s="94"/>
      <c r="D66" s="95"/>
    </row>
    <row r="67" spans="1:4">
      <c r="A67" s="93" t="s">
        <v>137</v>
      </c>
      <c r="B67" s="100">
        <v>15</v>
      </c>
      <c r="C67" s="96"/>
      <c r="D67" s="97"/>
    </row>
    <row r="68" spans="1:4" ht="30">
      <c r="A68" s="93" t="s">
        <v>138</v>
      </c>
      <c r="B68" s="100">
        <v>15</v>
      </c>
      <c r="C68" s="96"/>
      <c r="D68" s="97"/>
    </row>
    <row r="69" spans="1:4">
      <c r="A69" s="93" t="s">
        <v>139</v>
      </c>
      <c r="B69" s="100">
        <v>30</v>
      </c>
    </row>
    <row r="70" spans="1:4">
      <c r="A70" s="9" t="s">
        <v>140</v>
      </c>
      <c r="B70" s="107">
        <v>420</v>
      </c>
    </row>
    <row r="71" spans="1:4">
      <c r="A71" s="9" t="s">
        <v>141</v>
      </c>
      <c r="B71" s="107">
        <v>162</v>
      </c>
    </row>
    <row r="72" spans="1:4">
      <c r="A72" s="9" t="s">
        <v>142</v>
      </c>
      <c r="B72" s="107">
        <v>132</v>
      </c>
    </row>
    <row r="76" spans="1:4" ht="15.75" thickBot="1"/>
    <row r="77" spans="1:4" ht="15.75" thickBot="1">
      <c r="A77" s="92" t="s">
        <v>51</v>
      </c>
    </row>
    <row r="78" spans="1:4">
      <c r="A78" s="92" t="s">
        <v>92</v>
      </c>
      <c r="B78">
        <v>15</v>
      </c>
    </row>
    <row r="79" spans="1:4">
      <c r="A79" s="85" t="s">
        <v>93</v>
      </c>
      <c r="B79">
        <v>15</v>
      </c>
    </row>
    <row r="80" spans="1:4">
      <c r="A80" s="85" t="s">
        <v>95</v>
      </c>
      <c r="B80">
        <v>15</v>
      </c>
    </row>
    <row r="81" spans="1:2">
      <c r="A81" s="93" t="s">
        <v>110</v>
      </c>
      <c r="B81">
        <v>40</v>
      </c>
    </row>
    <row r="82" spans="1:2">
      <c r="A82" s="93" t="s">
        <v>111</v>
      </c>
      <c r="B82">
        <v>40</v>
      </c>
    </row>
    <row r="83" spans="1:2">
      <c r="A83" s="93" t="s">
        <v>112</v>
      </c>
      <c r="B83">
        <v>40</v>
      </c>
    </row>
    <row r="84" spans="1:2" ht="30">
      <c r="A84" s="93" t="s">
        <v>113</v>
      </c>
      <c r="B84">
        <v>40</v>
      </c>
    </row>
    <row r="85" spans="1:2">
      <c r="A85" s="93" t="s">
        <v>137</v>
      </c>
      <c r="B85">
        <v>5</v>
      </c>
    </row>
    <row r="86" spans="1:2" ht="30">
      <c r="A86" s="93" t="s">
        <v>138</v>
      </c>
      <c r="B86">
        <v>5</v>
      </c>
    </row>
    <row r="87" spans="1:2">
      <c r="A87" s="93" t="s">
        <v>139</v>
      </c>
      <c r="B87">
        <v>5</v>
      </c>
    </row>
    <row r="88" spans="1:2">
      <c r="A88" s="9" t="s">
        <v>140</v>
      </c>
      <c r="B88">
        <v>40</v>
      </c>
    </row>
    <row r="89" spans="1:2">
      <c r="A89" s="9" t="s">
        <v>141</v>
      </c>
      <c r="B89">
        <v>40</v>
      </c>
    </row>
    <row r="90" spans="1:2">
      <c r="A90" s="9" t="s">
        <v>142</v>
      </c>
      <c r="B90">
        <v>15</v>
      </c>
    </row>
    <row r="91" spans="1:2">
      <c r="A91" s="117" t="s">
        <v>114</v>
      </c>
      <c r="B91">
        <v>15</v>
      </c>
    </row>
    <row r="92" spans="1:2">
      <c r="A92" s="117" t="s">
        <v>106</v>
      </c>
      <c r="B92">
        <v>15</v>
      </c>
    </row>
    <row r="93" spans="1:2">
      <c r="A93" s="117" t="s">
        <v>107</v>
      </c>
      <c r="B93">
        <v>15</v>
      </c>
    </row>
    <row r="95" spans="1:2" ht="15.75" thickBot="1"/>
    <row r="96" spans="1:2" ht="15.75" thickBot="1">
      <c r="A96" s="92" t="s">
        <v>51</v>
      </c>
    </row>
    <row r="97" spans="1:3" ht="15.75" thickBot="1">
      <c r="A97" s="92" t="s">
        <v>156</v>
      </c>
      <c r="B97" s="172">
        <v>1</v>
      </c>
      <c r="C97">
        <v>15</v>
      </c>
    </row>
    <row r="98" spans="1:3" ht="15.75" thickBot="1">
      <c r="A98" s="92" t="s">
        <v>157</v>
      </c>
      <c r="B98" s="172">
        <v>2</v>
      </c>
      <c r="C98">
        <v>15</v>
      </c>
    </row>
    <row r="99" spans="1:3" ht="15.75" thickBot="1">
      <c r="A99" s="92" t="s">
        <v>158</v>
      </c>
      <c r="B99" s="172">
        <v>3</v>
      </c>
      <c r="C99">
        <v>15</v>
      </c>
    </row>
    <row r="100" spans="1:3" ht="15.75" thickBot="1">
      <c r="A100" s="92" t="s">
        <v>159</v>
      </c>
      <c r="B100" s="172">
        <v>4</v>
      </c>
      <c r="C100">
        <v>15</v>
      </c>
    </row>
    <row r="101" spans="1:3" ht="15.75" thickBot="1">
      <c r="A101" s="92" t="s">
        <v>160</v>
      </c>
      <c r="B101" s="172">
        <v>5</v>
      </c>
      <c r="C101">
        <v>15</v>
      </c>
    </row>
    <row r="102" spans="1:3" ht="15.75" thickBot="1">
      <c r="A102" s="92" t="s">
        <v>161</v>
      </c>
      <c r="B102" s="172">
        <v>6</v>
      </c>
      <c r="C102">
        <v>15</v>
      </c>
    </row>
    <row r="103" spans="1:3" ht="15.75" thickBot="1">
      <c r="A103" s="92" t="s">
        <v>162</v>
      </c>
      <c r="B103" s="172">
        <v>7</v>
      </c>
      <c r="C103">
        <v>15</v>
      </c>
    </row>
    <row r="104" spans="1:3" ht="15.75" thickBot="1">
      <c r="A104" s="92" t="s">
        <v>163</v>
      </c>
      <c r="B104" s="172">
        <v>8</v>
      </c>
      <c r="C104">
        <v>15</v>
      </c>
    </row>
    <row r="105" spans="1:3" ht="15.75" thickBot="1">
      <c r="A105" s="92" t="s">
        <v>164</v>
      </c>
      <c r="B105" s="172">
        <v>9</v>
      </c>
      <c r="C105">
        <v>30</v>
      </c>
    </row>
    <row r="106" spans="1:3" ht="15.75" thickBot="1">
      <c r="A106" s="92" t="s">
        <v>165</v>
      </c>
      <c r="B106" s="172">
        <v>10</v>
      </c>
      <c r="C106">
        <v>30</v>
      </c>
    </row>
    <row r="107" spans="1:3" ht="15.75" thickBot="1">
      <c r="A107" s="92" t="s">
        <v>166</v>
      </c>
      <c r="B107" s="172">
        <v>11</v>
      </c>
      <c r="C107">
        <v>30</v>
      </c>
    </row>
    <row r="108" spans="1:3" ht="15.75" thickBot="1">
      <c r="A108" s="92" t="s">
        <v>167</v>
      </c>
      <c r="B108" s="172">
        <v>12</v>
      </c>
      <c r="C108">
        <v>30</v>
      </c>
    </row>
    <row r="109" spans="1:3" ht="15.75" thickBot="1">
      <c r="A109" s="92" t="s">
        <v>168</v>
      </c>
      <c r="B109" s="172">
        <v>13</v>
      </c>
      <c r="C109">
        <v>30</v>
      </c>
    </row>
    <row r="110" spans="1:3" ht="15.75" thickBot="1">
      <c r="A110" s="92" t="s">
        <v>169</v>
      </c>
      <c r="B110" s="172"/>
      <c r="C110">
        <v>30</v>
      </c>
    </row>
    <row r="111" spans="1:3" ht="15.75" thickBot="1">
      <c r="A111" s="92" t="s">
        <v>170</v>
      </c>
      <c r="B111" s="172"/>
      <c r="C111">
        <v>30</v>
      </c>
    </row>
    <row r="112" spans="1:3" ht="15.75" thickBot="1">
      <c r="A112" s="92" t="s">
        <v>171</v>
      </c>
      <c r="B112" s="172"/>
      <c r="C112">
        <v>30</v>
      </c>
    </row>
    <row r="113" spans="1:3" ht="15.75" thickBot="1">
      <c r="A113" s="92" t="s">
        <v>172</v>
      </c>
      <c r="B113" s="172"/>
      <c r="C113">
        <v>30</v>
      </c>
    </row>
    <row r="114" spans="1:3" ht="15.75" thickBot="1">
      <c r="A114" s="92" t="s">
        <v>173</v>
      </c>
      <c r="B114" s="172"/>
      <c r="C114">
        <v>30</v>
      </c>
    </row>
    <row r="115" spans="1:3" ht="15.75" thickBot="1">
      <c r="A115" s="92" t="s">
        <v>174</v>
      </c>
      <c r="B115" s="172"/>
      <c r="C115">
        <v>30</v>
      </c>
    </row>
    <row r="116" spans="1:3">
      <c r="A116" s="92" t="s">
        <v>175</v>
      </c>
      <c r="B116" s="172"/>
      <c r="C116">
        <v>30</v>
      </c>
    </row>
    <row r="117" spans="1:3">
      <c r="A117" s="171"/>
      <c r="B117" s="172"/>
    </row>
    <row r="118" spans="1:3">
      <c r="A118" s="171"/>
    </row>
    <row r="119" spans="1:3">
      <c r="A119" s="171"/>
    </row>
    <row r="120" spans="1:3">
      <c r="A120" s="85" t="s">
        <v>93</v>
      </c>
      <c r="B120">
        <v>15</v>
      </c>
    </row>
    <row r="121" spans="1:3">
      <c r="A121" s="85" t="s">
        <v>95</v>
      </c>
      <c r="B121">
        <v>15</v>
      </c>
    </row>
    <row r="122" spans="1:3">
      <c r="A122" s="93" t="s">
        <v>110</v>
      </c>
      <c r="B122">
        <v>40</v>
      </c>
    </row>
    <row r="123" spans="1:3">
      <c r="A123" s="93" t="s">
        <v>111</v>
      </c>
      <c r="B123">
        <v>40</v>
      </c>
    </row>
    <row r="124" spans="1:3">
      <c r="A124" s="93" t="s">
        <v>112</v>
      </c>
      <c r="B124">
        <v>40</v>
      </c>
    </row>
    <row r="125" spans="1:3" ht="30">
      <c r="A125" s="93" t="s">
        <v>113</v>
      </c>
      <c r="B125">
        <v>40</v>
      </c>
    </row>
    <row r="126" spans="1:3">
      <c r="A126" s="93" t="s">
        <v>137</v>
      </c>
      <c r="B126">
        <v>5</v>
      </c>
    </row>
    <row r="127" spans="1:3" ht="30">
      <c r="A127" s="93" t="s">
        <v>138</v>
      </c>
      <c r="B127">
        <v>5</v>
      </c>
    </row>
    <row r="128" spans="1:3">
      <c r="A128" s="93" t="s">
        <v>139</v>
      </c>
      <c r="B128">
        <v>5</v>
      </c>
    </row>
    <row r="129" spans="1:2">
      <c r="A129" s="9" t="s">
        <v>140</v>
      </c>
      <c r="B129">
        <v>40</v>
      </c>
    </row>
    <row r="130" spans="1:2">
      <c r="A130" s="9" t="s">
        <v>141</v>
      </c>
      <c r="B130">
        <v>40</v>
      </c>
    </row>
    <row r="131" spans="1:2">
      <c r="A131" s="9" t="s">
        <v>142</v>
      </c>
      <c r="B131">
        <v>15</v>
      </c>
    </row>
    <row r="132" spans="1:2">
      <c r="A132" s="117" t="s">
        <v>114</v>
      </c>
      <c r="B132">
        <v>15</v>
      </c>
    </row>
    <row r="133" spans="1:2">
      <c r="A133" s="117" t="s">
        <v>106</v>
      </c>
      <c r="B133">
        <v>15</v>
      </c>
    </row>
    <row r="134" spans="1:2">
      <c r="A134" s="117" t="s">
        <v>107</v>
      </c>
      <c r="B134">
        <v>15</v>
      </c>
    </row>
    <row r="137" spans="1:2">
      <c r="A137" t="str">
        <f>_xlfn.CONCAT(A97,C97)</f>
        <v>GBx Mini115</v>
      </c>
    </row>
  </sheetData>
  <mergeCells count="8">
    <mergeCell ref="B1:F1"/>
    <mergeCell ref="B3:F3"/>
    <mergeCell ref="B5:F5"/>
    <mergeCell ref="A49:F49"/>
    <mergeCell ref="A40:D40"/>
    <mergeCell ref="M2:O2"/>
    <mergeCell ref="N4:O4"/>
    <mergeCell ref="A21:E21"/>
  </mergeCells>
  <dataValidations count="1">
    <dataValidation type="list" allowBlank="1" showInputMessage="1" showErrorMessage="1" sqref="N4" xr:uid="{E076E2D7-A155-4625-B9C2-C9D28D82A116}">
      <formula1>Discount_Type</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D043E-7FBF-48D7-BF65-8EA94629B753}">
  <dimension ref="A1:K429"/>
  <sheetViews>
    <sheetView topLeftCell="A52" workbookViewId="0">
      <selection activeCell="Z69" sqref="Z69"/>
    </sheetView>
  </sheetViews>
  <sheetFormatPr defaultRowHeight="15"/>
  <cols>
    <col min="1" max="1" width="44.28515625" bestFit="1" customWidth="1"/>
    <col min="4" max="5" width="0" hidden="1" customWidth="1"/>
    <col min="6" max="8" width="44.28515625" hidden="1" customWidth="1"/>
    <col min="9" max="19" width="0" hidden="1" customWidth="1"/>
  </cols>
  <sheetData>
    <row r="1" spans="1:11" ht="15.75" thickBot="1">
      <c r="A1" t="s">
        <v>51</v>
      </c>
      <c r="B1">
        <v>0</v>
      </c>
      <c r="F1" t="s">
        <v>51</v>
      </c>
      <c r="I1">
        <v>0</v>
      </c>
    </row>
    <row r="2" spans="1:11" ht="15.75" thickBot="1">
      <c r="A2" s="92" t="s">
        <v>527</v>
      </c>
      <c r="B2">
        <v>0</v>
      </c>
    </row>
    <row r="3" spans="1:11" ht="15.75" thickBot="1">
      <c r="A3" s="92" t="s">
        <v>92</v>
      </c>
      <c r="B3">
        <v>0</v>
      </c>
    </row>
    <row r="4" spans="1:11" ht="15.75" thickBot="1">
      <c r="A4" s="92" t="s">
        <v>156</v>
      </c>
      <c r="B4" s="172">
        <v>15</v>
      </c>
      <c r="F4" s="92" t="s">
        <v>156</v>
      </c>
      <c r="G4" s="143" t="s">
        <v>514</v>
      </c>
      <c r="H4" s="172">
        <v>20</v>
      </c>
      <c r="I4" s="172">
        <v>15</v>
      </c>
    </row>
    <row r="5" spans="1:11" ht="15.75" thickBot="1">
      <c r="A5" s="92" t="s">
        <v>157</v>
      </c>
      <c r="B5" s="172">
        <f>B4+15</f>
        <v>30</v>
      </c>
      <c r="F5" s="92" t="s">
        <v>157</v>
      </c>
      <c r="G5" s="143" t="s">
        <v>515</v>
      </c>
      <c r="H5" s="172">
        <v>20</v>
      </c>
      <c r="I5" s="172"/>
      <c r="K5" s="143" t="s">
        <v>137</v>
      </c>
    </row>
    <row r="6" spans="1:11" ht="15.75" thickBot="1">
      <c r="A6" s="92" t="s">
        <v>158</v>
      </c>
      <c r="B6" s="172">
        <f t="shared" ref="B6:B53" si="0">B5+15</f>
        <v>45</v>
      </c>
      <c r="F6" s="92" t="s">
        <v>158</v>
      </c>
      <c r="G6" s="143" t="s">
        <v>516</v>
      </c>
      <c r="H6" s="172">
        <v>20</v>
      </c>
      <c r="I6" s="172"/>
      <c r="K6" s="143" t="s">
        <v>138</v>
      </c>
    </row>
    <row r="7" spans="1:11" ht="15.75" thickBot="1">
      <c r="A7" s="92" t="s">
        <v>159</v>
      </c>
      <c r="B7" s="172">
        <f t="shared" si="0"/>
        <v>60</v>
      </c>
      <c r="F7" s="92" t="s">
        <v>159</v>
      </c>
      <c r="G7" s="143" t="s">
        <v>517</v>
      </c>
      <c r="H7" s="172">
        <v>20</v>
      </c>
      <c r="I7" s="172"/>
      <c r="K7" s="143" t="s">
        <v>139</v>
      </c>
    </row>
    <row r="8" spans="1:11" ht="15.75" thickBot="1">
      <c r="A8" s="92" t="s">
        <v>160</v>
      </c>
      <c r="B8" s="172">
        <f t="shared" si="0"/>
        <v>75</v>
      </c>
      <c r="F8" s="92" t="s">
        <v>160</v>
      </c>
      <c r="G8" s="143" t="s">
        <v>518</v>
      </c>
      <c r="H8" s="172">
        <v>20</v>
      </c>
      <c r="I8" s="172"/>
      <c r="K8" s="142" t="s">
        <v>151</v>
      </c>
    </row>
    <row r="9" spans="1:11" ht="15.75" thickBot="1">
      <c r="A9" s="92" t="s">
        <v>161</v>
      </c>
      <c r="B9" s="172">
        <f t="shared" si="0"/>
        <v>90</v>
      </c>
      <c r="F9" s="92" t="s">
        <v>161</v>
      </c>
      <c r="G9" s="143" t="s">
        <v>519</v>
      </c>
      <c r="H9" s="172">
        <v>20</v>
      </c>
      <c r="I9" s="172"/>
    </row>
    <row r="10" spans="1:11" ht="15.75" thickBot="1">
      <c r="A10" s="92" t="s">
        <v>162</v>
      </c>
      <c r="B10" s="172">
        <f t="shared" si="0"/>
        <v>105</v>
      </c>
      <c r="F10" s="92" t="s">
        <v>162</v>
      </c>
      <c r="G10" s="143" t="s">
        <v>520</v>
      </c>
      <c r="H10" s="172">
        <v>20</v>
      </c>
      <c r="I10" s="172"/>
    </row>
    <row r="11" spans="1:11" ht="15.75" thickBot="1">
      <c r="A11" s="92" t="s">
        <v>163</v>
      </c>
      <c r="B11" s="172">
        <f t="shared" si="0"/>
        <v>120</v>
      </c>
      <c r="F11" s="92" t="s">
        <v>163</v>
      </c>
      <c r="G11" s="143" t="s">
        <v>521</v>
      </c>
      <c r="H11" s="172">
        <v>35</v>
      </c>
      <c r="I11" s="172"/>
    </row>
    <row r="12" spans="1:11" ht="15.75" thickBot="1">
      <c r="A12" s="92" t="s">
        <v>164</v>
      </c>
      <c r="B12" s="172">
        <f t="shared" si="0"/>
        <v>135</v>
      </c>
      <c r="F12" s="92" t="s">
        <v>164</v>
      </c>
      <c r="G12" s="143" t="s">
        <v>522</v>
      </c>
      <c r="H12" s="172">
        <v>35</v>
      </c>
      <c r="I12" s="172"/>
    </row>
    <row r="13" spans="1:11" ht="15.75" thickBot="1">
      <c r="A13" s="92" t="s">
        <v>165</v>
      </c>
      <c r="B13" s="172">
        <f t="shared" si="0"/>
        <v>150</v>
      </c>
      <c r="F13" s="92" t="s">
        <v>165</v>
      </c>
      <c r="G13" s="143" t="s">
        <v>523</v>
      </c>
      <c r="H13" s="172">
        <v>35</v>
      </c>
      <c r="I13" s="172"/>
    </row>
    <row r="14" spans="1:11" ht="15.75" thickBot="1">
      <c r="A14" s="92" t="s">
        <v>166</v>
      </c>
      <c r="B14" s="172">
        <f t="shared" si="0"/>
        <v>165</v>
      </c>
      <c r="F14" s="92" t="s">
        <v>166</v>
      </c>
      <c r="G14" s="143" t="s">
        <v>524</v>
      </c>
      <c r="H14" s="172">
        <v>35</v>
      </c>
      <c r="I14" s="172"/>
    </row>
    <row r="15" spans="1:11" ht="15.75" thickBot="1">
      <c r="A15" s="92" t="s">
        <v>167</v>
      </c>
      <c r="B15" s="172">
        <f t="shared" si="0"/>
        <v>180</v>
      </c>
      <c r="F15" s="92" t="s">
        <v>167</v>
      </c>
      <c r="G15" s="143" t="s">
        <v>525</v>
      </c>
      <c r="H15" s="172">
        <v>35</v>
      </c>
      <c r="I15" s="172"/>
    </row>
    <row r="16" spans="1:11" ht="15.75" thickBot="1">
      <c r="A16" s="92" t="s">
        <v>168</v>
      </c>
      <c r="B16" s="172">
        <f t="shared" si="0"/>
        <v>195</v>
      </c>
      <c r="F16" s="92" t="s">
        <v>168</v>
      </c>
      <c r="G16" s="143" t="s">
        <v>526</v>
      </c>
      <c r="H16" s="172">
        <v>35</v>
      </c>
      <c r="I16" s="172"/>
    </row>
    <row r="17" spans="1:9" ht="15.75" thickBot="1">
      <c r="A17" s="92" t="s">
        <v>169</v>
      </c>
      <c r="B17" s="172">
        <f t="shared" si="0"/>
        <v>210</v>
      </c>
      <c r="F17" s="92" t="s">
        <v>157</v>
      </c>
      <c r="G17" s="172"/>
      <c r="H17" s="172"/>
      <c r="I17" s="172">
        <v>15</v>
      </c>
    </row>
    <row r="18" spans="1:9" ht="15.75" thickBot="1">
      <c r="A18" s="92" t="s">
        <v>170</v>
      </c>
      <c r="B18" s="172">
        <f t="shared" si="0"/>
        <v>225</v>
      </c>
      <c r="F18" s="92" t="s">
        <v>158</v>
      </c>
      <c r="G18" s="172"/>
      <c r="H18" s="172"/>
      <c r="I18" s="172">
        <v>15</v>
      </c>
    </row>
    <row r="19" spans="1:9" ht="15.75" thickBot="1">
      <c r="A19" s="92" t="s">
        <v>171</v>
      </c>
      <c r="B19" s="172">
        <f t="shared" si="0"/>
        <v>240</v>
      </c>
      <c r="F19" s="92" t="s">
        <v>159</v>
      </c>
      <c r="G19" s="172"/>
      <c r="H19" s="172"/>
      <c r="I19" s="172">
        <v>15</v>
      </c>
    </row>
    <row r="20" spans="1:9" ht="15.75" thickBot="1">
      <c r="A20" s="92" t="s">
        <v>172</v>
      </c>
      <c r="B20" s="172">
        <f t="shared" si="0"/>
        <v>255</v>
      </c>
      <c r="F20" s="92" t="s">
        <v>160</v>
      </c>
      <c r="G20" s="172"/>
      <c r="H20" s="172"/>
      <c r="I20" s="172">
        <v>15</v>
      </c>
    </row>
    <row r="21" spans="1:9" ht="15.75" thickBot="1">
      <c r="A21" s="92" t="s">
        <v>173</v>
      </c>
      <c r="B21" s="172">
        <f t="shared" si="0"/>
        <v>270</v>
      </c>
      <c r="F21" s="92" t="s">
        <v>161</v>
      </c>
      <c r="G21" s="172"/>
      <c r="H21" s="172"/>
      <c r="I21" s="172">
        <v>15</v>
      </c>
    </row>
    <row r="22" spans="1:9" ht="15.75" thickBot="1">
      <c r="A22" s="92" t="s">
        <v>174</v>
      </c>
      <c r="B22" s="172">
        <f t="shared" si="0"/>
        <v>285</v>
      </c>
      <c r="F22" s="92" t="s">
        <v>162</v>
      </c>
      <c r="G22" s="172"/>
      <c r="H22" s="172"/>
      <c r="I22" s="172">
        <v>15</v>
      </c>
    </row>
    <row r="23" spans="1:9" ht="15.75" thickBot="1">
      <c r="A23" s="92" t="s">
        <v>175</v>
      </c>
      <c r="B23" s="172">
        <f t="shared" si="0"/>
        <v>300</v>
      </c>
      <c r="F23" s="92" t="s">
        <v>163</v>
      </c>
      <c r="G23" s="172"/>
      <c r="H23" s="172"/>
      <c r="I23" s="172">
        <v>15</v>
      </c>
    </row>
    <row r="24" spans="1:9" ht="15.75" thickBot="1">
      <c r="A24" s="92" t="s">
        <v>307</v>
      </c>
      <c r="B24" s="172">
        <f t="shared" si="0"/>
        <v>315</v>
      </c>
      <c r="F24" s="92" t="s">
        <v>164</v>
      </c>
      <c r="G24" s="172"/>
      <c r="H24" s="172"/>
      <c r="I24" s="172">
        <v>30</v>
      </c>
    </row>
    <row r="25" spans="1:9" ht="15.75" thickBot="1">
      <c r="A25" s="92" t="s">
        <v>308</v>
      </c>
      <c r="B25" s="172">
        <f t="shared" si="0"/>
        <v>330</v>
      </c>
      <c r="F25" s="92" t="s">
        <v>165</v>
      </c>
      <c r="G25" s="172"/>
      <c r="H25" s="172"/>
      <c r="I25" s="172">
        <v>30</v>
      </c>
    </row>
    <row r="26" spans="1:9" ht="15.75" thickBot="1">
      <c r="A26" s="92" t="s">
        <v>309</v>
      </c>
      <c r="B26" s="172">
        <f t="shared" si="0"/>
        <v>345</v>
      </c>
      <c r="F26" s="92" t="s">
        <v>166</v>
      </c>
      <c r="G26" s="172"/>
      <c r="H26" s="172"/>
      <c r="I26" s="172">
        <v>30</v>
      </c>
    </row>
    <row r="27" spans="1:9" ht="15.75" thickBot="1">
      <c r="A27" s="92" t="s">
        <v>310</v>
      </c>
      <c r="B27" s="172">
        <f t="shared" si="0"/>
        <v>360</v>
      </c>
      <c r="F27" s="92" t="s">
        <v>167</v>
      </c>
      <c r="G27" s="172"/>
      <c r="H27" s="172"/>
      <c r="I27" s="172">
        <v>30</v>
      </c>
    </row>
    <row r="28" spans="1:9" ht="15.75" thickBot="1">
      <c r="A28" s="92" t="s">
        <v>311</v>
      </c>
      <c r="B28" s="172">
        <f t="shared" si="0"/>
        <v>375</v>
      </c>
      <c r="F28" s="92" t="s">
        <v>168</v>
      </c>
      <c r="G28" s="172"/>
      <c r="H28" s="172"/>
      <c r="I28" s="172">
        <v>30</v>
      </c>
    </row>
    <row r="29" spans="1:9" ht="15.75" thickBot="1">
      <c r="A29" s="92" t="s">
        <v>312</v>
      </c>
      <c r="B29" s="172">
        <f t="shared" si="0"/>
        <v>390</v>
      </c>
      <c r="F29" s="92" t="s">
        <v>169</v>
      </c>
      <c r="G29" s="172"/>
      <c r="H29" s="172"/>
      <c r="I29" s="172">
        <v>30</v>
      </c>
    </row>
    <row r="30" spans="1:9" ht="15.75" thickBot="1">
      <c r="A30" s="92" t="s">
        <v>313</v>
      </c>
      <c r="B30" s="172">
        <f t="shared" si="0"/>
        <v>405</v>
      </c>
      <c r="F30" s="92" t="s">
        <v>170</v>
      </c>
      <c r="G30" s="172"/>
      <c r="H30" s="172"/>
      <c r="I30" s="172">
        <v>30</v>
      </c>
    </row>
    <row r="31" spans="1:9" ht="15.75" thickBot="1">
      <c r="A31" s="92" t="s">
        <v>314</v>
      </c>
      <c r="B31" s="172">
        <f t="shared" si="0"/>
        <v>420</v>
      </c>
      <c r="F31" s="92" t="s">
        <v>171</v>
      </c>
      <c r="G31" s="172"/>
      <c r="H31" s="172"/>
      <c r="I31" s="172">
        <v>30</v>
      </c>
    </row>
    <row r="32" spans="1:9" ht="15.75" thickBot="1">
      <c r="A32" s="92" t="s">
        <v>315</v>
      </c>
      <c r="B32" s="172">
        <f t="shared" si="0"/>
        <v>435</v>
      </c>
      <c r="F32" s="92" t="s">
        <v>172</v>
      </c>
      <c r="G32" s="172"/>
      <c r="H32" s="172"/>
      <c r="I32" s="172">
        <v>45</v>
      </c>
    </row>
    <row r="33" spans="1:9" ht="15.75" thickBot="1">
      <c r="A33" s="92" t="s">
        <v>316</v>
      </c>
      <c r="B33" s="172">
        <f t="shared" si="0"/>
        <v>450</v>
      </c>
      <c r="F33" s="92" t="s">
        <v>173</v>
      </c>
      <c r="G33" s="172"/>
      <c r="H33" s="172"/>
      <c r="I33" s="172">
        <v>45</v>
      </c>
    </row>
    <row r="34" spans="1:9" ht="15.75" thickBot="1">
      <c r="A34" s="92" t="s">
        <v>317</v>
      </c>
      <c r="B34" s="172">
        <f t="shared" si="0"/>
        <v>465</v>
      </c>
      <c r="F34" s="92" t="s">
        <v>174</v>
      </c>
      <c r="G34" s="172"/>
      <c r="H34" s="172"/>
      <c r="I34" s="172">
        <v>45</v>
      </c>
    </row>
    <row r="35" spans="1:9" ht="15.75" thickBot="1">
      <c r="A35" s="92" t="s">
        <v>318</v>
      </c>
      <c r="B35" s="172">
        <f t="shared" si="0"/>
        <v>480</v>
      </c>
      <c r="F35" s="92" t="s">
        <v>175</v>
      </c>
      <c r="G35" s="172"/>
      <c r="H35" s="172"/>
      <c r="I35" s="172">
        <v>45</v>
      </c>
    </row>
    <row r="36" spans="1:9" ht="15.75" thickBot="1">
      <c r="A36" s="92" t="s">
        <v>319</v>
      </c>
      <c r="B36" s="172">
        <f t="shared" si="0"/>
        <v>495</v>
      </c>
      <c r="F36" s="92" t="s">
        <v>307</v>
      </c>
      <c r="G36" s="172"/>
      <c r="H36" s="172"/>
      <c r="I36" s="172">
        <v>45</v>
      </c>
    </row>
    <row r="37" spans="1:9" ht="15.75" thickBot="1">
      <c r="A37" s="92" t="s">
        <v>320</v>
      </c>
      <c r="B37" s="172">
        <f t="shared" si="0"/>
        <v>510</v>
      </c>
      <c r="F37" s="92" t="s">
        <v>308</v>
      </c>
      <c r="G37" s="172"/>
      <c r="H37" s="172"/>
      <c r="I37" s="172">
        <v>45</v>
      </c>
    </row>
    <row r="38" spans="1:9" ht="15.75" thickBot="1">
      <c r="A38" s="92" t="s">
        <v>321</v>
      </c>
      <c r="B38" s="172">
        <f t="shared" si="0"/>
        <v>525</v>
      </c>
      <c r="F38" s="92" t="s">
        <v>309</v>
      </c>
      <c r="G38" s="172"/>
      <c r="H38" s="172"/>
      <c r="I38" s="172">
        <v>45</v>
      </c>
    </row>
    <row r="39" spans="1:9" ht="15.75" thickBot="1">
      <c r="A39" s="92" t="s">
        <v>322</v>
      </c>
      <c r="B39" s="172">
        <f t="shared" si="0"/>
        <v>540</v>
      </c>
      <c r="F39" s="92" t="s">
        <v>310</v>
      </c>
      <c r="G39" s="172"/>
      <c r="H39" s="172"/>
      <c r="I39" s="172">
        <v>45</v>
      </c>
    </row>
    <row r="40" spans="1:9" ht="15.75" thickBot="1">
      <c r="A40" s="92" t="s">
        <v>323</v>
      </c>
      <c r="B40" s="172">
        <f t="shared" si="0"/>
        <v>555</v>
      </c>
      <c r="F40" s="92" t="s">
        <v>311</v>
      </c>
      <c r="G40" s="172"/>
      <c r="H40" s="172"/>
      <c r="I40" s="172">
        <v>60</v>
      </c>
    </row>
    <row r="41" spans="1:9" ht="15.75" thickBot="1">
      <c r="A41" s="92" t="s">
        <v>324</v>
      </c>
      <c r="B41" s="172">
        <f t="shared" si="0"/>
        <v>570</v>
      </c>
      <c r="F41" s="92" t="s">
        <v>312</v>
      </c>
      <c r="G41" s="172"/>
      <c r="H41" s="172"/>
      <c r="I41" s="172">
        <v>60</v>
      </c>
    </row>
    <row r="42" spans="1:9" ht="15.75" thickBot="1">
      <c r="A42" s="92" t="s">
        <v>325</v>
      </c>
      <c r="B42" s="172">
        <f t="shared" si="0"/>
        <v>585</v>
      </c>
      <c r="F42" s="92" t="s">
        <v>313</v>
      </c>
      <c r="G42" s="172"/>
      <c r="H42" s="172"/>
      <c r="I42" s="172">
        <v>60</v>
      </c>
    </row>
    <row r="43" spans="1:9" ht="15.75" thickBot="1">
      <c r="A43" s="92" t="s">
        <v>326</v>
      </c>
      <c r="B43" s="172">
        <f t="shared" si="0"/>
        <v>600</v>
      </c>
      <c r="F43" s="92" t="s">
        <v>314</v>
      </c>
      <c r="G43" s="172"/>
      <c r="H43" s="172"/>
      <c r="I43" s="172">
        <v>60</v>
      </c>
    </row>
    <row r="44" spans="1:9" ht="15.75" thickBot="1">
      <c r="A44" s="92" t="s">
        <v>327</v>
      </c>
      <c r="B44" s="172">
        <f t="shared" si="0"/>
        <v>615</v>
      </c>
      <c r="F44" s="92" t="s">
        <v>315</v>
      </c>
      <c r="G44" s="172"/>
      <c r="H44" s="172"/>
      <c r="I44" s="172">
        <v>60</v>
      </c>
    </row>
    <row r="45" spans="1:9" ht="15.75" thickBot="1">
      <c r="A45" s="92" t="s">
        <v>328</v>
      </c>
      <c r="B45" s="172">
        <f t="shared" si="0"/>
        <v>630</v>
      </c>
      <c r="F45" s="92" t="s">
        <v>316</v>
      </c>
      <c r="G45" s="172"/>
      <c r="H45" s="172"/>
      <c r="I45" s="172">
        <v>60</v>
      </c>
    </row>
    <row r="46" spans="1:9" ht="15.75" thickBot="1">
      <c r="A46" s="92" t="s">
        <v>329</v>
      </c>
      <c r="B46" s="172">
        <f t="shared" si="0"/>
        <v>645</v>
      </c>
      <c r="F46" s="92" t="s">
        <v>317</v>
      </c>
      <c r="G46" s="172"/>
      <c r="H46" s="172"/>
      <c r="I46" s="172">
        <v>60</v>
      </c>
    </row>
    <row r="47" spans="1:9" ht="15.75" thickBot="1">
      <c r="A47" s="92" t="s">
        <v>330</v>
      </c>
      <c r="B47" s="172">
        <f t="shared" si="0"/>
        <v>660</v>
      </c>
      <c r="F47" s="92" t="s">
        <v>318</v>
      </c>
      <c r="G47" s="172"/>
      <c r="H47" s="172"/>
      <c r="I47" s="172">
        <v>60</v>
      </c>
    </row>
    <row r="48" spans="1:9" ht="15.75" thickBot="1">
      <c r="A48" s="92" t="s">
        <v>331</v>
      </c>
      <c r="B48" s="172">
        <f t="shared" si="0"/>
        <v>675</v>
      </c>
      <c r="F48" s="92" t="s">
        <v>319</v>
      </c>
      <c r="G48" s="172"/>
      <c r="H48" s="172"/>
      <c r="I48" s="172">
        <v>75</v>
      </c>
    </row>
    <row r="49" spans="1:9" ht="15.75" thickBot="1">
      <c r="A49" s="92" t="s">
        <v>332</v>
      </c>
      <c r="B49" s="172">
        <f t="shared" si="0"/>
        <v>690</v>
      </c>
      <c r="F49" s="92" t="s">
        <v>320</v>
      </c>
      <c r="G49" s="172"/>
      <c r="H49" s="172"/>
      <c r="I49" s="172">
        <v>75</v>
      </c>
    </row>
    <row r="50" spans="1:9" ht="15.75" thickBot="1">
      <c r="A50" s="92" t="s">
        <v>333</v>
      </c>
      <c r="B50" s="172">
        <f t="shared" si="0"/>
        <v>705</v>
      </c>
      <c r="F50" s="92" t="s">
        <v>321</v>
      </c>
      <c r="G50" s="172"/>
      <c r="H50" s="172"/>
      <c r="I50" s="172">
        <v>75</v>
      </c>
    </row>
    <row r="51" spans="1:9" ht="15.75" thickBot="1">
      <c r="A51" s="92" t="s">
        <v>334</v>
      </c>
      <c r="B51" s="172">
        <f t="shared" si="0"/>
        <v>720</v>
      </c>
      <c r="F51" s="92" t="s">
        <v>322</v>
      </c>
      <c r="G51" s="172"/>
      <c r="H51" s="172"/>
      <c r="I51" s="172">
        <v>75</v>
      </c>
    </row>
    <row r="52" spans="1:9" ht="15.75" thickBot="1">
      <c r="A52" s="92" t="s">
        <v>335</v>
      </c>
      <c r="B52" s="172">
        <f t="shared" si="0"/>
        <v>735</v>
      </c>
      <c r="F52" s="92" t="s">
        <v>323</v>
      </c>
      <c r="G52" s="172"/>
      <c r="H52" s="172"/>
      <c r="I52" s="172">
        <v>75</v>
      </c>
    </row>
    <row r="53" spans="1:9" ht="15.75" thickBot="1">
      <c r="A53" s="92" t="s">
        <v>336</v>
      </c>
      <c r="B53" s="172">
        <f t="shared" si="0"/>
        <v>750</v>
      </c>
      <c r="F53" s="92" t="s">
        <v>324</v>
      </c>
      <c r="G53" s="172"/>
      <c r="H53" s="172"/>
      <c r="I53" s="172">
        <v>75</v>
      </c>
    </row>
    <row r="54" spans="1:9" ht="15.75" thickBot="1">
      <c r="A54" s="142" t="s">
        <v>528</v>
      </c>
      <c r="B54" s="172">
        <v>0</v>
      </c>
      <c r="F54" s="92"/>
      <c r="G54" s="172"/>
      <c r="H54" s="172"/>
      <c r="I54" s="172"/>
    </row>
    <row r="55" spans="1:9" ht="15.75" thickBot="1">
      <c r="A55" s="142" t="s">
        <v>93</v>
      </c>
      <c r="B55" s="172">
        <v>0</v>
      </c>
      <c r="F55" s="92"/>
      <c r="G55" s="172"/>
      <c r="H55" s="172"/>
      <c r="I55" s="172"/>
    </row>
    <row r="56" spans="1:9" ht="15.75" thickBot="1">
      <c r="A56" s="142" t="s">
        <v>176</v>
      </c>
      <c r="B56" s="172">
        <v>15</v>
      </c>
      <c r="F56" s="92" t="s">
        <v>325</v>
      </c>
      <c r="G56" s="172"/>
      <c r="H56" s="172"/>
      <c r="I56" s="172">
        <v>75</v>
      </c>
    </row>
    <row r="57" spans="1:9" ht="15.75" thickBot="1">
      <c r="A57" s="142" t="s">
        <v>177</v>
      </c>
      <c r="B57" s="172">
        <v>15</v>
      </c>
      <c r="F57" s="92" t="s">
        <v>326</v>
      </c>
      <c r="G57" s="172"/>
      <c r="H57" s="172"/>
      <c r="I57" s="172">
        <v>75</v>
      </c>
    </row>
    <row r="58" spans="1:9" ht="15.75" thickBot="1">
      <c r="A58" s="142" t="s">
        <v>178</v>
      </c>
      <c r="B58" s="172">
        <v>15</v>
      </c>
      <c r="F58" s="92" t="s">
        <v>327</v>
      </c>
      <c r="G58" s="172"/>
      <c r="H58" s="172"/>
      <c r="I58" s="172">
        <v>90</v>
      </c>
    </row>
    <row r="59" spans="1:9" ht="15.75" thickBot="1">
      <c r="A59" s="142" t="s">
        <v>179</v>
      </c>
      <c r="B59" s="172">
        <v>15</v>
      </c>
      <c r="F59" s="92" t="s">
        <v>328</v>
      </c>
      <c r="G59" s="172"/>
      <c r="H59" s="172"/>
      <c r="I59" s="172">
        <v>90</v>
      </c>
    </row>
    <row r="60" spans="1:9" ht="15.75" thickBot="1">
      <c r="A60" s="142" t="s">
        <v>180</v>
      </c>
      <c r="B60" s="172">
        <v>15</v>
      </c>
      <c r="F60" s="92" t="s">
        <v>329</v>
      </c>
      <c r="G60" s="172"/>
      <c r="H60" s="172"/>
      <c r="I60" s="172">
        <v>90</v>
      </c>
    </row>
    <row r="61" spans="1:9" ht="15.75" thickBot="1">
      <c r="A61" s="142" t="s">
        <v>181</v>
      </c>
      <c r="B61" s="172">
        <v>15</v>
      </c>
      <c r="F61" s="92" t="s">
        <v>330</v>
      </c>
      <c r="G61" s="172"/>
      <c r="H61" s="172"/>
      <c r="I61" s="172">
        <v>90</v>
      </c>
    </row>
    <row r="62" spans="1:9" ht="15.75" thickBot="1">
      <c r="A62" s="142" t="s">
        <v>182</v>
      </c>
      <c r="B62" s="172">
        <v>15</v>
      </c>
      <c r="F62" s="92" t="s">
        <v>331</v>
      </c>
      <c r="G62" s="172"/>
      <c r="H62" s="172"/>
      <c r="I62" s="172">
        <v>90</v>
      </c>
    </row>
    <row r="63" spans="1:9" ht="15.75" thickBot="1">
      <c r="A63" s="142" t="s">
        <v>183</v>
      </c>
      <c r="B63" s="172">
        <v>15</v>
      </c>
      <c r="F63" s="92" t="s">
        <v>332</v>
      </c>
      <c r="G63" s="172"/>
      <c r="H63" s="172"/>
      <c r="I63" s="172">
        <v>90</v>
      </c>
    </row>
    <row r="64" spans="1:9" ht="15.75" thickBot="1">
      <c r="A64" s="142" t="s">
        <v>184</v>
      </c>
      <c r="B64" s="172">
        <v>30</v>
      </c>
      <c r="F64" s="92" t="s">
        <v>333</v>
      </c>
      <c r="G64" s="172"/>
      <c r="H64" s="172"/>
      <c r="I64" s="172">
        <v>90</v>
      </c>
    </row>
    <row r="65" spans="1:9" ht="15.75" thickBot="1">
      <c r="A65" s="142" t="s">
        <v>185</v>
      </c>
      <c r="B65" s="172">
        <v>30</v>
      </c>
      <c r="F65" s="92" t="s">
        <v>334</v>
      </c>
      <c r="G65" s="172"/>
      <c r="H65" s="172"/>
      <c r="I65" s="172">
        <v>90</v>
      </c>
    </row>
    <row r="66" spans="1:9" ht="15.75" thickBot="1">
      <c r="A66" s="142" t="s">
        <v>186</v>
      </c>
      <c r="B66" s="172">
        <v>30</v>
      </c>
      <c r="F66" s="92" t="s">
        <v>335</v>
      </c>
      <c r="G66" s="172"/>
      <c r="H66" s="172"/>
      <c r="I66" s="172">
        <v>90</v>
      </c>
    </row>
    <row r="67" spans="1:9">
      <c r="A67" s="142" t="s">
        <v>187</v>
      </c>
      <c r="B67" s="172">
        <v>30</v>
      </c>
      <c r="F67" s="92" t="s">
        <v>336</v>
      </c>
      <c r="G67" s="172"/>
      <c r="H67" s="172"/>
      <c r="I67" s="172">
        <v>90</v>
      </c>
    </row>
    <row r="68" spans="1:9">
      <c r="A68" s="142" t="s">
        <v>188</v>
      </c>
      <c r="B68" s="172">
        <v>30</v>
      </c>
      <c r="F68" s="142" t="s">
        <v>176</v>
      </c>
      <c r="G68" s="173"/>
      <c r="H68" s="173"/>
      <c r="I68" s="172">
        <v>15</v>
      </c>
    </row>
    <row r="69" spans="1:9">
      <c r="A69" s="142" t="s">
        <v>189</v>
      </c>
      <c r="B69" s="172">
        <v>30</v>
      </c>
      <c r="F69" s="142" t="s">
        <v>177</v>
      </c>
      <c r="G69" s="173"/>
      <c r="H69" s="173"/>
      <c r="I69" s="172">
        <v>15</v>
      </c>
    </row>
    <row r="70" spans="1:9">
      <c r="A70" s="142" t="s">
        <v>190</v>
      </c>
      <c r="B70" s="172">
        <v>30</v>
      </c>
      <c r="F70" s="142" t="s">
        <v>178</v>
      </c>
      <c r="G70" s="173"/>
      <c r="H70" s="173"/>
      <c r="I70" s="172">
        <v>15</v>
      </c>
    </row>
    <row r="71" spans="1:9">
      <c r="A71" s="142" t="s">
        <v>191</v>
      </c>
      <c r="B71" s="172">
        <v>30</v>
      </c>
      <c r="F71" s="142" t="s">
        <v>179</v>
      </c>
      <c r="G71" s="173"/>
      <c r="H71" s="173"/>
      <c r="I71" s="172">
        <v>15</v>
      </c>
    </row>
    <row r="72" spans="1:9">
      <c r="A72" s="142" t="s">
        <v>192</v>
      </c>
      <c r="B72" s="172">
        <v>45</v>
      </c>
      <c r="F72" s="142" t="s">
        <v>180</v>
      </c>
      <c r="G72" s="173"/>
      <c r="H72" s="173"/>
      <c r="I72" s="172">
        <v>15</v>
      </c>
    </row>
    <row r="73" spans="1:9">
      <c r="A73" s="142" t="s">
        <v>193</v>
      </c>
      <c r="B73" s="172">
        <v>45</v>
      </c>
      <c r="F73" s="142" t="s">
        <v>181</v>
      </c>
      <c r="G73" s="173"/>
      <c r="H73" s="173"/>
      <c r="I73" s="172">
        <v>15</v>
      </c>
    </row>
    <row r="74" spans="1:9">
      <c r="A74" s="142" t="s">
        <v>194</v>
      </c>
      <c r="B74" s="172">
        <v>45</v>
      </c>
      <c r="F74" s="142" t="s">
        <v>182</v>
      </c>
      <c r="G74" s="173"/>
      <c r="H74" s="173"/>
      <c r="I74" s="172">
        <v>15</v>
      </c>
    </row>
    <row r="75" spans="1:9">
      <c r="A75" s="142" t="s">
        <v>195</v>
      </c>
      <c r="B75" s="172">
        <v>45</v>
      </c>
      <c r="F75" s="142" t="s">
        <v>183</v>
      </c>
      <c r="G75" s="173"/>
      <c r="H75" s="173"/>
      <c r="I75" s="172">
        <v>15</v>
      </c>
    </row>
    <row r="76" spans="1:9">
      <c r="A76" s="142" t="s">
        <v>196</v>
      </c>
      <c r="B76" s="172">
        <v>45</v>
      </c>
      <c r="F76" s="142" t="s">
        <v>184</v>
      </c>
      <c r="G76" s="173"/>
      <c r="H76" s="173"/>
      <c r="I76" s="172">
        <v>30</v>
      </c>
    </row>
    <row r="77" spans="1:9">
      <c r="A77" s="142" t="s">
        <v>197</v>
      </c>
      <c r="B77" s="172">
        <v>45</v>
      </c>
      <c r="F77" s="142" t="s">
        <v>185</v>
      </c>
      <c r="G77" s="173"/>
      <c r="H77" s="173"/>
      <c r="I77" s="172">
        <v>30</v>
      </c>
    </row>
    <row r="78" spans="1:9">
      <c r="A78" s="142" t="s">
        <v>198</v>
      </c>
      <c r="B78" s="172">
        <v>45</v>
      </c>
      <c r="F78" s="142" t="s">
        <v>186</v>
      </c>
      <c r="G78" s="173"/>
      <c r="H78" s="173"/>
      <c r="I78" s="172">
        <v>30</v>
      </c>
    </row>
    <row r="79" spans="1:9">
      <c r="A79" s="142" t="s">
        <v>199</v>
      </c>
      <c r="B79" s="172">
        <v>45</v>
      </c>
      <c r="F79" s="142" t="s">
        <v>187</v>
      </c>
      <c r="G79" s="173"/>
      <c r="H79" s="173"/>
      <c r="I79" s="172">
        <v>30</v>
      </c>
    </row>
    <row r="80" spans="1:9">
      <c r="A80" s="142" t="s">
        <v>200</v>
      </c>
      <c r="B80" s="172">
        <v>60</v>
      </c>
      <c r="F80" s="142" t="s">
        <v>188</v>
      </c>
      <c r="G80" s="173"/>
      <c r="H80" s="173"/>
      <c r="I80" s="172">
        <v>30</v>
      </c>
    </row>
    <row r="81" spans="1:9">
      <c r="A81" s="142" t="s">
        <v>343</v>
      </c>
      <c r="B81" s="172">
        <v>60</v>
      </c>
      <c r="F81" s="142" t="s">
        <v>189</v>
      </c>
      <c r="G81" s="173"/>
      <c r="H81" s="173"/>
      <c r="I81" s="172">
        <v>30</v>
      </c>
    </row>
    <row r="82" spans="1:9">
      <c r="A82" s="142" t="s">
        <v>344</v>
      </c>
      <c r="B82" s="172">
        <v>60</v>
      </c>
      <c r="F82" s="142" t="s">
        <v>190</v>
      </c>
      <c r="G82" s="173"/>
      <c r="H82" s="173"/>
      <c r="I82" s="172">
        <v>30</v>
      </c>
    </row>
    <row r="83" spans="1:9">
      <c r="A83" s="142" t="s">
        <v>345</v>
      </c>
      <c r="B83" s="172">
        <v>60</v>
      </c>
      <c r="F83" s="142" t="s">
        <v>191</v>
      </c>
      <c r="G83" s="173"/>
      <c r="H83" s="173"/>
      <c r="I83" s="172">
        <v>30</v>
      </c>
    </row>
    <row r="84" spans="1:9">
      <c r="A84" s="142" t="s">
        <v>346</v>
      </c>
      <c r="B84" s="172">
        <v>60</v>
      </c>
      <c r="F84" s="142" t="s">
        <v>192</v>
      </c>
      <c r="G84" s="173"/>
      <c r="H84" s="173"/>
      <c r="I84" s="172">
        <v>45</v>
      </c>
    </row>
    <row r="85" spans="1:9">
      <c r="A85" s="142" t="s">
        <v>347</v>
      </c>
      <c r="B85" s="172">
        <v>60</v>
      </c>
      <c r="F85" s="142" t="s">
        <v>193</v>
      </c>
      <c r="G85" s="173"/>
      <c r="H85" s="173"/>
      <c r="I85" s="172">
        <v>45</v>
      </c>
    </row>
    <row r="86" spans="1:9">
      <c r="A86" s="142" t="s">
        <v>348</v>
      </c>
      <c r="B86" s="172">
        <v>60</v>
      </c>
      <c r="F86" s="142" t="s">
        <v>194</v>
      </c>
      <c r="G86" s="173"/>
      <c r="H86" s="173"/>
      <c r="I86" s="172">
        <v>45</v>
      </c>
    </row>
    <row r="87" spans="1:9">
      <c r="A87" s="142" t="s">
        <v>349</v>
      </c>
      <c r="B87" s="172">
        <v>60</v>
      </c>
      <c r="F87" s="142" t="s">
        <v>195</v>
      </c>
      <c r="G87" s="173"/>
      <c r="H87" s="173"/>
      <c r="I87" s="172">
        <v>45</v>
      </c>
    </row>
    <row r="88" spans="1:9">
      <c r="A88" s="142" t="s">
        <v>350</v>
      </c>
      <c r="B88" s="172">
        <v>75</v>
      </c>
      <c r="F88" s="142" t="s">
        <v>196</v>
      </c>
      <c r="G88" s="173"/>
      <c r="H88" s="173"/>
      <c r="I88" s="172">
        <v>45</v>
      </c>
    </row>
    <row r="89" spans="1:9">
      <c r="A89" s="142" t="s">
        <v>351</v>
      </c>
      <c r="B89" s="172">
        <v>75</v>
      </c>
      <c r="F89" s="142" t="s">
        <v>197</v>
      </c>
      <c r="G89" s="173"/>
      <c r="H89" s="173"/>
      <c r="I89" s="172">
        <v>45</v>
      </c>
    </row>
    <row r="90" spans="1:9">
      <c r="A90" s="142" t="s">
        <v>352</v>
      </c>
      <c r="B90" s="172">
        <v>75</v>
      </c>
      <c r="F90" s="142" t="s">
        <v>198</v>
      </c>
      <c r="G90" s="173"/>
      <c r="H90" s="173"/>
      <c r="I90" s="172">
        <v>45</v>
      </c>
    </row>
    <row r="91" spans="1:9">
      <c r="A91" s="142" t="s">
        <v>353</v>
      </c>
      <c r="B91" s="172">
        <v>75</v>
      </c>
      <c r="F91" s="142" t="s">
        <v>199</v>
      </c>
      <c r="G91" s="173"/>
      <c r="H91" s="173"/>
      <c r="I91" s="172">
        <v>45</v>
      </c>
    </row>
    <row r="92" spans="1:9">
      <c r="A92" s="142" t="s">
        <v>354</v>
      </c>
      <c r="B92" s="172">
        <v>75</v>
      </c>
      <c r="F92" s="142" t="s">
        <v>200</v>
      </c>
      <c r="G92" s="173"/>
      <c r="H92" s="173"/>
      <c r="I92" s="172">
        <v>60</v>
      </c>
    </row>
    <row r="93" spans="1:9">
      <c r="A93" s="142" t="s">
        <v>355</v>
      </c>
      <c r="B93" s="172">
        <v>75</v>
      </c>
      <c r="F93" s="142" t="s">
        <v>343</v>
      </c>
      <c r="G93" s="173"/>
      <c r="H93" s="173"/>
      <c r="I93" s="172">
        <v>60</v>
      </c>
    </row>
    <row r="94" spans="1:9">
      <c r="A94" s="142" t="s">
        <v>356</v>
      </c>
      <c r="B94" s="172">
        <v>75</v>
      </c>
      <c r="F94" s="142" t="s">
        <v>344</v>
      </c>
      <c r="G94" s="173"/>
      <c r="H94" s="173"/>
      <c r="I94" s="172">
        <v>60</v>
      </c>
    </row>
    <row r="95" spans="1:9">
      <c r="A95" s="142" t="s">
        <v>357</v>
      </c>
      <c r="B95" s="172">
        <v>75</v>
      </c>
      <c r="F95" s="142" t="s">
        <v>345</v>
      </c>
      <c r="G95" s="173"/>
      <c r="H95" s="173"/>
      <c r="I95" s="172">
        <v>60</v>
      </c>
    </row>
    <row r="96" spans="1:9">
      <c r="A96" s="142" t="s">
        <v>358</v>
      </c>
      <c r="B96" s="172">
        <v>90</v>
      </c>
      <c r="F96" s="142" t="s">
        <v>346</v>
      </c>
      <c r="G96" s="173"/>
      <c r="H96" s="173"/>
      <c r="I96" s="172">
        <v>60</v>
      </c>
    </row>
    <row r="97" spans="1:9">
      <c r="A97" s="142" t="s">
        <v>359</v>
      </c>
      <c r="B97" s="172">
        <v>90</v>
      </c>
      <c r="F97" s="142" t="s">
        <v>347</v>
      </c>
      <c r="G97" s="173"/>
      <c r="H97" s="173"/>
      <c r="I97" s="172">
        <v>60</v>
      </c>
    </row>
    <row r="98" spans="1:9">
      <c r="A98" s="142" t="s">
        <v>360</v>
      </c>
      <c r="B98" s="172">
        <v>90</v>
      </c>
      <c r="F98" s="142" t="s">
        <v>348</v>
      </c>
      <c r="G98" s="173"/>
      <c r="H98" s="173"/>
      <c r="I98" s="172">
        <v>60</v>
      </c>
    </row>
    <row r="99" spans="1:9">
      <c r="A99" s="142" t="s">
        <v>361</v>
      </c>
      <c r="B99" s="172">
        <v>90</v>
      </c>
      <c r="F99" s="142" t="s">
        <v>349</v>
      </c>
      <c r="G99" s="173"/>
      <c r="H99" s="173"/>
      <c r="I99" s="172">
        <v>60</v>
      </c>
    </row>
    <row r="100" spans="1:9">
      <c r="A100" s="142" t="s">
        <v>362</v>
      </c>
      <c r="B100" s="172">
        <v>90</v>
      </c>
      <c r="F100" s="142" t="s">
        <v>350</v>
      </c>
      <c r="G100" s="173"/>
      <c r="H100" s="173"/>
      <c r="I100" s="172">
        <v>75</v>
      </c>
    </row>
    <row r="101" spans="1:9">
      <c r="A101" s="142" t="s">
        <v>363</v>
      </c>
      <c r="B101" s="172">
        <v>90</v>
      </c>
      <c r="F101" s="142" t="s">
        <v>351</v>
      </c>
      <c r="G101" s="173"/>
      <c r="H101" s="173"/>
      <c r="I101" s="172">
        <v>75</v>
      </c>
    </row>
    <row r="102" spans="1:9">
      <c r="A102" s="142" t="s">
        <v>364</v>
      </c>
      <c r="B102" s="172">
        <v>90</v>
      </c>
      <c r="F102" s="142" t="s">
        <v>352</v>
      </c>
      <c r="G102" s="173"/>
      <c r="H102" s="173"/>
      <c r="I102" s="172">
        <v>75</v>
      </c>
    </row>
    <row r="103" spans="1:9">
      <c r="A103" s="142" t="s">
        <v>365</v>
      </c>
      <c r="B103" s="172">
        <v>90</v>
      </c>
      <c r="F103" s="142" t="s">
        <v>353</v>
      </c>
      <c r="G103" s="173"/>
      <c r="H103" s="173"/>
      <c r="I103" s="172">
        <v>75</v>
      </c>
    </row>
    <row r="104" spans="1:9">
      <c r="A104" s="142" t="s">
        <v>366</v>
      </c>
      <c r="B104" s="172">
        <v>90</v>
      </c>
      <c r="F104" s="142" t="s">
        <v>354</v>
      </c>
      <c r="G104" s="173"/>
      <c r="H104" s="173"/>
      <c r="I104" s="172">
        <v>75</v>
      </c>
    </row>
    <row r="105" spans="1:9">
      <c r="A105" s="142" t="s">
        <v>367</v>
      </c>
      <c r="B105" s="172">
        <v>90</v>
      </c>
      <c r="F105" s="142" t="s">
        <v>355</v>
      </c>
      <c r="G105" s="173"/>
      <c r="H105" s="173"/>
      <c r="I105" s="172">
        <v>75</v>
      </c>
    </row>
    <row r="106" spans="1:9">
      <c r="A106" s="142" t="s">
        <v>529</v>
      </c>
      <c r="B106" s="172">
        <v>0</v>
      </c>
      <c r="F106" s="142"/>
      <c r="G106" s="173"/>
      <c r="H106" s="173"/>
      <c r="I106" s="172"/>
    </row>
    <row r="107" spans="1:9">
      <c r="A107" s="142" t="s">
        <v>148</v>
      </c>
      <c r="B107" s="172">
        <v>0</v>
      </c>
      <c r="F107" s="142"/>
      <c r="G107" s="173"/>
      <c r="H107" s="173"/>
      <c r="I107" s="172"/>
    </row>
    <row r="108" spans="1:9">
      <c r="A108" s="142" t="s">
        <v>201</v>
      </c>
      <c r="B108" s="172">
        <v>15</v>
      </c>
      <c r="F108" s="142" t="s">
        <v>356</v>
      </c>
      <c r="G108" s="173"/>
      <c r="H108" s="173"/>
      <c r="I108" s="172">
        <v>75</v>
      </c>
    </row>
    <row r="109" spans="1:9">
      <c r="A109" s="142" t="s">
        <v>202</v>
      </c>
      <c r="B109" s="172">
        <v>15</v>
      </c>
      <c r="F109" s="142" t="s">
        <v>357</v>
      </c>
      <c r="G109" s="173"/>
      <c r="H109" s="173"/>
      <c r="I109" s="172">
        <v>75</v>
      </c>
    </row>
    <row r="110" spans="1:9">
      <c r="A110" s="142" t="s">
        <v>203</v>
      </c>
      <c r="B110" s="172">
        <v>15</v>
      </c>
      <c r="F110" s="142" t="s">
        <v>358</v>
      </c>
      <c r="G110" s="173"/>
      <c r="H110" s="173"/>
      <c r="I110" s="172">
        <v>90</v>
      </c>
    </row>
    <row r="111" spans="1:9">
      <c r="A111" s="142" t="s">
        <v>204</v>
      </c>
      <c r="B111" s="172">
        <v>15</v>
      </c>
      <c r="F111" s="142" t="s">
        <v>359</v>
      </c>
      <c r="G111" s="173"/>
      <c r="H111" s="173"/>
      <c r="I111" s="172">
        <v>90</v>
      </c>
    </row>
    <row r="112" spans="1:9">
      <c r="A112" s="142" t="s">
        <v>205</v>
      </c>
      <c r="B112" s="172">
        <v>15</v>
      </c>
      <c r="F112" s="142" t="s">
        <v>360</v>
      </c>
      <c r="G112" s="173"/>
      <c r="H112" s="173"/>
      <c r="I112" s="172">
        <v>90</v>
      </c>
    </row>
    <row r="113" spans="1:9">
      <c r="A113" s="142" t="s">
        <v>206</v>
      </c>
      <c r="B113" s="172">
        <v>15</v>
      </c>
      <c r="F113" s="142" t="s">
        <v>361</v>
      </c>
      <c r="G113" s="173"/>
      <c r="H113" s="173"/>
      <c r="I113" s="172">
        <v>90</v>
      </c>
    </row>
    <row r="114" spans="1:9">
      <c r="A114" s="142" t="s">
        <v>207</v>
      </c>
      <c r="B114" s="172">
        <v>15</v>
      </c>
      <c r="F114" s="142" t="s">
        <v>362</v>
      </c>
      <c r="G114" s="173"/>
      <c r="H114" s="173"/>
      <c r="I114" s="172">
        <v>90</v>
      </c>
    </row>
    <row r="115" spans="1:9">
      <c r="A115" s="142" t="s">
        <v>208</v>
      </c>
      <c r="B115" s="172">
        <v>15</v>
      </c>
      <c r="F115" s="142" t="s">
        <v>363</v>
      </c>
      <c r="G115" s="173"/>
      <c r="H115" s="173"/>
      <c r="I115" s="172">
        <v>90</v>
      </c>
    </row>
    <row r="116" spans="1:9">
      <c r="A116" s="142" t="s">
        <v>209</v>
      </c>
      <c r="B116" s="172">
        <v>30</v>
      </c>
      <c r="F116" s="142" t="s">
        <v>364</v>
      </c>
      <c r="G116" s="173"/>
      <c r="H116" s="173"/>
      <c r="I116" s="172">
        <v>90</v>
      </c>
    </row>
    <row r="117" spans="1:9">
      <c r="A117" s="142" t="s">
        <v>210</v>
      </c>
      <c r="B117" s="172">
        <v>30</v>
      </c>
      <c r="F117" s="142" t="s">
        <v>365</v>
      </c>
      <c r="G117" s="173"/>
      <c r="H117" s="173"/>
      <c r="I117" s="172">
        <v>90</v>
      </c>
    </row>
    <row r="118" spans="1:9">
      <c r="A118" s="142" t="s">
        <v>211</v>
      </c>
      <c r="B118" s="172">
        <v>30</v>
      </c>
      <c r="F118" s="142" t="s">
        <v>366</v>
      </c>
      <c r="G118" s="173"/>
      <c r="H118" s="173"/>
      <c r="I118" s="172">
        <v>90</v>
      </c>
    </row>
    <row r="119" spans="1:9">
      <c r="A119" s="142" t="s">
        <v>212</v>
      </c>
      <c r="B119" s="172">
        <v>30</v>
      </c>
      <c r="F119" s="142" t="s">
        <v>367</v>
      </c>
      <c r="G119" s="173"/>
      <c r="H119" s="173"/>
      <c r="I119" s="172">
        <v>90</v>
      </c>
    </row>
    <row r="120" spans="1:9">
      <c r="A120" s="142" t="s">
        <v>213</v>
      </c>
      <c r="B120" s="172">
        <v>30</v>
      </c>
      <c r="F120" s="142" t="s">
        <v>201</v>
      </c>
      <c r="G120" s="173"/>
      <c r="H120" s="173"/>
      <c r="I120" s="172">
        <v>15</v>
      </c>
    </row>
    <row r="121" spans="1:9">
      <c r="A121" s="142" t="s">
        <v>214</v>
      </c>
      <c r="B121" s="172">
        <v>30</v>
      </c>
      <c r="F121" s="142" t="s">
        <v>202</v>
      </c>
      <c r="G121" s="173"/>
      <c r="H121" s="173"/>
      <c r="I121" s="172">
        <v>15</v>
      </c>
    </row>
    <row r="122" spans="1:9">
      <c r="A122" s="142" t="s">
        <v>215</v>
      </c>
      <c r="B122" s="172">
        <v>30</v>
      </c>
      <c r="F122" s="142" t="s">
        <v>203</v>
      </c>
      <c r="G122" s="173"/>
      <c r="H122" s="173"/>
      <c r="I122" s="172">
        <v>15</v>
      </c>
    </row>
    <row r="123" spans="1:9">
      <c r="A123" s="142" t="s">
        <v>216</v>
      </c>
      <c r="B123" s="172">
        <v>30</v>
      </c>
      <c r="F123" s="142" t="s">
        <v>204</v>
      </c>
      <c r="G123" s="173"/>
      <c r="H123" s="173"/>
      <c r="I123" s="172">
        <v>15</v>
      </c>
    </row>
    <row r="124" spans="1:9">
      <c r="A124" s="142" t="s">
        <v>217</v>
      </c>
      <c r="B124" s="172">
        <v>45</v>
      </c>
      <c r="F124" s="142" t="s">
        <v>205</v>
      </c>
      <c r="G124" s="173"/>
      <c r="H124" s="173"/>
      <c r="I124" s="172">
        <v>15</v>
      </c>
    </row>
    <row r="125" spans="1:9">
      <c r="A125" s="142" t="s">
        <v>218</v>
      </c>
      <c r="B125" s="172">
        <v>45</v>
      </c>
      <c r="F125" s="142" t="s">
        <v>206</v>
      </c>
      <c r="G125" s="173"/>
      <c r="H125" s="173"/>
      <c r="I125" s="172">
        <v>15</v>
      </c>
    </row>
    <row r="126" spans="1:9">
      <c r="A126" s="142" t="s">
        <v>219</v>
      </c>
      <c r="B126" s="172">
        <v>45</v>
      </c>
      <c r="F126" s="142" t="s">
        <v>207</v>
      </c>
      <c r="G126" s="173"/>
      <c r="H126" s="173"/>
      <c r="I126" s="172">
        <v>15</v>
      </c>
    </row>
    <row r="127" spans="1:9">
      <c r="A127" s="142" t="s">
        <v>220</v>
      </c>
      <c r="B127" s="172">
        <v>45</v>
      </c>
      <c r="F127" s="142" t="s">
        <v>208</v>
      </c>
      <c r="G127" s="173"/>
      <c r="H127" s="173"/>
      <c r="I127" s="172">
        <v>15</v>
      </c>
    </row>
    <row r="128" spans="1:9">
      <c r="A128" s="142" t="s">
        <v>368</v>
      </c>
      <c r="B128" s="172">
        <v>45</v>
      </c>
      <c r="F128" s="142" t="s">
        <v>209</v>
      </c>
      <c r="G128" s="173"/>
      <c r="H128" s="173"/>
      <c r="I128" s="172">
        <v>30</v>
      </c>
    </row>
    <row r="129" spans="1:9">
      <c r="A129" s="142" t="s">
        <v>369</v>
      </c>
      <c r="B129" s="172">
        <v>45</v>
      </c>
      <c r="F129" s="142" t="s">
        <v>210</v>
      </c>
      <c r="G129" s="173"/>
      <c r="H129" s="173"/>
      <c r="I129" s="172">
        <v>30</v>
      </c>
    </row>
    <row r="130" spans="1:9">
      <c r="A130" s="142" t="s">
        <v>370</v>
      </c>
      <c r="B130" s="172">
        <v>45</v>
      </c>
      <c r="F130" s="142" t="s">
        <v>211</v>
      </c>
      <c r="G130" s="173"/>
      <c r="H130" s="173"/>
      <c r="I130" s="172">
        <v>30</v>
      </c>
    </row>
    <row r="131" spans="1:9">
      <c r="A131" s="142" t="s">
        <v>371</v>
      </c>
      <c r="B131" s="172">
        <v>45</v>
      </c>
      <c r="F131" s="142" t="s">
        <v>212</v>
      </c>
      <c r="G131" s="173"/>
      <c r="H131" s="173"/>
      <c r="I131" s="172">
        <v>30</v>
      </c>
    </row>
    <row r="132" spans="1:9">
      <c r="A132" s="142" t="s">
        <v>372</v>
      </c>
      <c r="B132" s="172">
        <v>60</v>
      </c>
      <c r="F132" s="142" t="s">
        <v>213</v>
      </c>
      <c r="G132" s="173"/>
      <c r="H132" s="173"/>
      <c r="I132" s="172">
        <v>30</v>
      </c>
    </row>
    <row r="133" spans="1:9">
      <c r="A133" s="142" t="s">
        <v>373</v>
      </c>
      <c r="B133" s="172">
        <v>60</v>
      </c>
      <c r="F133" s="142" t="s">
        <v>214</v>
      </c>
      <c r="G133" s="173"/>
      <c r="H133" s="173"/>
      <c r="I133" s="172">
        <v>30</v>
      </c>
    </row>
    <row r="134" spans="1:9">
      <c r="A134" s="142" t="s">
        <v>374</v>
      </c>
      <c r="B134" s="172">
        <v>60</v>
      </c>
      <c r="F134" s="142" t="s">
        <v>215</v>
      </c>
      <c r="G134" s="173"/>
      <c r="H134" s="173"/>
      <c r="I134" s="172">
        <v>30</v>
      </c>
    </row>
    <row r="135" spans="1:9">
      <c r="A135" s="142" t="s">
        <v>375</v>
      </c>
      <c r="B135" s="172">
        <v>60</v>
      </c>
      <c r="F135" s="142" t="s">
        <v>216</v>
      </c>
      <c r="G135" s="173"/>
      <c r="H135" s="173"/>
      <c r="I135" s="172">
        <v>30</v>
      </c>
    </row>
    <row r="136" spans="1:9">
      <c r="A136" s="142" t="s">
        <v>376</v>
      </c>
      <c r="B136" s="172">
        <v>60</v>
      </c>
      <c r="F136" s="142" t="s">
        <v>217</v>
      </c>
      <c r="G136" s="173"/>
      <c r="H136" s="173"/>
      <c r="I136" s="172">
        <v>45</v>
      </c>
    </row>
    <row r="137" spans="1:9">
      <c r="A137" s="142" t="s">
        <v>377</v>
      </c>
      <c r="B137" s="172">
        <v>60</v>
      </c>
      <c r="F137" s="142" t="s">
        <v>218</v>
      </c>
      <c r="G137" s="173"/>
      <c r="H137" s="173"/>
      <c r="I137" s="172">
        <v>45</v>
      </c>
    </row>
    <row r="138" spans="1:9">
      <c r="A138" s="142" t="s">
        <v>378</v>
      </c>
      <c r="B138" s="172">
        <v>60</v>
      </c>
      <c r="F138" s="142" t="s">
        <v>219</v>
      </c>
      <c r="G138" s="173"/>
      <c r="H138" s="173"/>
      <c r="I138" s="172">
        <v>45</v>
      </c>
    </row>
    <row r="139" spans="1:9">
      <c r="A139" s="142" t="s">
        <v>379</v>
      </c>
      <c r="B139" s="172">
        <v>60</v>
      </c>
      <c r="F139" s="142" t="s">
        <v>220</v>
      </c>
      <c r="G139" s="173"/>
      <c r="H139" s="173"/>
      <c r="I139" s="172">
        <v>45</v>
      </c>
    </row>
    <row r="140" spans="1:9">
      <c r="A140" s="142" t="s">
        <v>380</v>
      </c>
      <c r="B140" s="172">
        <v>75</v>
      </c>
      <c r="F140" s="142" t="s">
        <v>368</v>
      </c>
      <c r="G140" s="173"/>
      <c r="H140" s="173"/>
      <c r="I140" s="172">
        <v>45</v>
      </c>
    </row>
    <row r="141" spans="1:9">
      <c r="A141" s="142" t="s">
        <v>381</v>
      </c>
      <c r="B141" s="172">
        <v>75</v>
      </c>
      <c r="F141" s="142" t="s">
        <v>369</v>
      </c>
      <c r="G141" s="173"/>
      <c r="H141" s="173"/>
      <c r="I141" s="172">
        <v>45</v>
      </c>
    </row>
    <row r="142" spans="1:9">
      <c r="A142" s="142" t="s">
        <v>382</v>
      </c>
      <c r="B142" s="172">
        <v>75</v>
      </c>
      <c r="F142" s="142" t="s">
        <v>370</v>
      </c>
      <c r="G142" s="173"/>
      <c r="H142" s="173"/>
      <c r="I142" s="172">
        <v>45</v>
      </c>
    </row>
    <row r="143" spans="1:9">
      <c r="A143" s="142" t="s">
        <v>383</v>
      </c>
      <c r="B143" s="172">
        <v>75</v>
      </c>
      <c r="F143" s="142" t="s">
        <v>371</v>
      </c>
      <c r="G143" s="173"/>
      <c r="H143" s="173"/>
      <c r="I143" s="172">
        <v>45</v>
      </c>
    </row>
    <row r="144" spans="1:9">
      <c r="A144" s="142" t="s">
        <v>384</v>
      </c>
      <c r="B144" s="172">
        <v>75</v>
      </c>
      <c r="F144" s="142" t="s">
        <v>372</v>
      </c>
      <c r="G144" s="173"/>
      <c r="H144" s="173"/>
      <c r="I144" s="172">
        <v>60</v>
      </c>
    </row>
    <row r="145" spans="1:9">
      <c r="A145" s="142" t="s">
        <v>385</v>
      </c>
      <c r="B145" s="172">
        <v>75</v>
      </c>
      <c r="F145" s="142" t="s">
        <v>373</v>
      </c>
      <c r="G145" s="173"/>
      <c r="H145" s="173"/>
      <c r="I145" s="172">
        <v>60</v>
      </c>
    </row>
    <row r="146" spans="1:9">
      <c r="A146" s="142" t="s">
        <v>386</v>
      </c>
      <c r="B146" s="172">
        <v>75</v>
      </c>
      <c r="F146" s="142" t="s">
        <v>374</v>
      </c>
      <c r="G146" s="173"/>
      <c r="H146" s="173"/>
      <c r="I146" s="172">
        <v>60</v>
      </c>
    </row>
    <row r="147" spans="1:9">
      <c r="A147" s="142" t="s">
        <v>387</v>
      </c>
      <c r="B147" s="172">
        <v>75</v>
      </c>
      <c r="F147" s="142" t="s">
        <v>375</v>
      </c>
      <c r="G147" s="173"/>
      <c r="H147" s="173"/>
      <c r="I147" s="172">
        <v>60</v>
      </c>
    </row>
    <row r="148" spans="1:9">
      <c r="A148" s="142" t="s">
        <v>388</v>
      </c>
      <c r="B148" s="172">
        <v>90</v>
      </c>
      <c r="F148" s="142" t="s">
        <v>376</v>
      </c>
      <c r="G148" s="173"/>
      <c r="H148" s="173"/>
      <c r="I148" s="172">
        <v>60</v>
      </c>
    </row>
    <row r="149" spans="1:9">
      <c r="A149" s="142" t="s">
        <v>389</v>
      </c>
      <c r="B149" s="172">
        <v>90</v>
      </c>
      <c r="F149" s="142" t="s">
        <v>377</v>
      </c>
      <c r="G149" s="173"/>
      <c r="H149" s="173"/>
      <c r="I149" s="172">
        <v>60</v>
      </c>
    </row>
    <row r="150" spans="1:9">
      <c r="A150" s="142" t="s">
        <v>390</v>
      </c>
      <c r="B150" s="172">
        <v>90</v>
      </c>
      <c r="F150" s="142" t="s">
        <v>378</v>
      </c>
      <c r="G150" s="173"/>
      <c r="H150" s="173"/>
      <c r="I150" s="172">
        <v>60</v>
      </c>
    </row>
    <row r="151" spans="1:9">
      <c r="A151" s="142" t="s">
        <v>391</v>
      </c>
      <c r="B151" s="172">
        <v>90</v>
      </c>
      <c r="F151" s="142" t="s">
        <v>379</v>
      </c>
      <c r="G151" s="173"/>
      <c r="H151" s="173"/>
      <c r="I151" s="172">
        <v>60</v>
      </c>
    </row>
    <row r="152" spans="1:9">
      <c r="A152" s="142" t="s">
        <v>392</v>
      </c>
      <c r="B152" s="172">
        <v>90</v>
      </c>
      <c r="F152" s="142" t="s">
        <v>380</v>
      </c>
      <c r="G152" s="173"/>
      <c r="H152" s="173"/>
      <c r="I152" s="172">
        <v>75</v>
      </c>
    </row>
    <row r="153" spans="1:9">
      <c r="A153" s="142" t="s">
        <v>393</v>
      </c>
      <c r="B153" s="172">
        <v>90</v>
      </c>
      <c r="F153" s="142" t="s">
        <v>381</v>
      </c>
      <c r="G153" s="173"/>
      <c r="H153" s="173"/>
      <c r="I153" s="172">
        <v>75</v>
      </c>
    </row>
    <row r="154" spans="1:9">
      <c r="A154" s="142" t="s">
        <v>394</v>
      </c>
      <c r="B154" s="172">
        <v>90</v>
      </c>
      <c r="F154" s="142" t="s">
        <v>382</v>
      </c>
      <c r="G154" s="173"/>
      <c r="H154" s="173"/>
      <c r="I154" s="172">
        <v>75</v>
      </c>
    </row>
    <row r="155" spans="1:9">
      <c r="A155" s="142" t="s">
        <v>395</v>
      </c>
      <c r="B155" s="172">
        <v>90</v>
      </c>
      <c r="F155" s="142" t="s">
        <v>383</v>
      </c>
      <c r="G155" s="173"/>
      <c r="H155" s="173"/>
      <c r="I155" s="172">
        <v>75</v>
      </c>
    </row>
    <row r="156" spans="1:9">
      <c r="A156" s="142" t="s">
        <v>396</v>
      </c>
      <c r="B156" s="172">
        <v>90</v>
      </c>
      <c r="F156" s="142" t="s">
        <v>384</v>
      </c>
      <c r="G156" s="173"/>
      <c r="H156" s="173"/>
      <c r="I156" s="172">
        <v>75</v>
      </c>
    </row>
    <row r="157" spans="1:9">
      <c r="A157" s="142" t="s">
        <v>397</v>
      </c>
      <c r="B157" s="172">
        <v>90</v>
      </c>
      <c r="F157" s="142" t="s">
        <v>385</v>
      </c>
      <c r="G157" s="173"/>
      <c r="H157" s="173"/>
      <c r="I157" s="172">
        <v>75</v>
      </c>
    </row>
    <row r="158" spans="1:9">
      <c r="A158" s="143" t="s">
        <v>530</v>
      </c>
      <c r="B158" s="172">
        <v>0</v>
      </c>
      <c r="F158" s="142"/>
      <c r="G158" s="173"/>
      <c r="H158" s="173"/>
      <c r="I158" s="172"/>
    </row>
    <row r="159" spans="1:9">
      <c r="A159" s="143" t="s">
        <v>110</v>
      </c>
      <c r="B159" s="172">
        <v>0</v>
      </c>
      <c r="F159" s="142"/>
      <c r="G159" s="173"/>
      <c r="H159" s="173"/>
      <c r="I159" s="172"/>
    </row>
    <row r="160" spans="1:9">
      <c r="A160" s="143" t="s">
        <v>221</v>
      </c>
      <c r="B160" s="172">
        <v>45</v>
      </c>
      <c r="E160" t="s">
        <v>337</v>
      </c>
      <c r="F160" s="142" t="s">
        <v>386</v>
      </c>
      <c r="G160" s="173"/>
      <c r="H160" s="173"/>
      <c r="I160" s="172">
        <v>75</v>
      </c>
    </row>
    <row r="161" spans="1:9">
      <c r="A161" s="143" t="s">
        <v>222</v>
      </c>
      <c r="B161" s="172">
        <v>90</v>
      </c>
      <c r="E161" t="s">
        <v>338</v>
      </c>
      <c r="F161" s="142" t="s">
        <v>387</v>
      </c>
      <c r="G161" s="173"/>
      <c r="H161" s="173"/>
      <c r="I161" s="172">
        <v>75</v>
      </c>
    </row>
    <row r="162" spans="1:9">
      <c r="A162" s="143" t="s">
        <v>223</v>
      </c>
      <c r="B162" s="172">
        <f>B161+45</f>
        <v>135</v>
      </c>
      <c r="E162" t="s">
        <v>339</v>
      </c>
      <c r="F162" s="142" t="s">
        <v>388</v>
      </c>
      <c r="G162" s="173"/>
      <c r="H162" s="173"/>
      <c r="I162" s="172">
        <v>90</v>
      </c>
    </row>
    <row r="163" spans="1:9">
      <c r="A163" s="143" t="s">
        <v>224</v>
      </c>
      <c r="B163" s="172">
        <f t="shared" ref="B163:B209" si="1">B162+45</f>
        <v>180</v>
      </c>
      <c r="E163" t="s">
        <v>340</v>
      </c>
      <c r="F163" s="142" t="s">
        <v>389</v>
      </c>
      <c r="G163" s="173"/>
      <c r="H163" s="173"/>
      <c r="I163" s="172">
        <v>90</v>
      </c>
    </row>
    <row r="164" spans="1:9">
      <c r="A164" s="143" t="s">
        <v>225</v>
      </c>
      <c r="B164" s="172">
        <f t="shared" si="1"/>
        <v>225</v>
      </c>
      <c r="E164" t="s">
        <v>341</v>
      </c>
      <c r="F164" s="142" t="s">
        <v>390</v>
      </c>
      <c r="G164" s="173"/>
      <c r="H164" s="173"/>
      <c r="I164" s="172">
        <v>90</v>
      </c>
    </row>
    <row r="165" spans="1:9">
      <c r="A165" s="143" t="s">
        <v>226</v>
      </c>
      <c r="B165" s="172">
        <f t="shared" si="1"/>
        <v>270</v>
      </c>
      <c r="E165" t="s">
        <v>342</v>
      </c>
      <c r="F165" s="142" t="s">
        <v>391</v>
      </c>
      <c r="G165" s="173"/>
      <c r="H165" s="173"/>
      <c r="I165" s="172">
        <v>90</v>
      </c>
    </row>
    <row r="166" spans="1:9">
      <c r="A166" s="143" t="s">
        <v>227</v>
      </c>
      <c r="B166" s="172">
        <f t="shared" si="1"/>
        <v>315</v>
      </c>
      <c r="F166" s="142" t="s">
        <v>392</v>
      </c>
      <c r="G166" s="173"/>
      <c r="H166" s="173"/>
      <c r="I166" s="172">
        <v>90</v>
      </c>
    </row>
    <row r="167" spans="1:9">
      <c r="A167" s="143" t="s">
        <v>228</v>
      </c>
      <c r="B167" s="172">
        <f t="shared" si="1"/>
        <v>360</v>
      </c>
      <c r="F167" s="142" t="s">
        <v>393</v>
      </c>
      <c r="G167" s="173"/>
      <c r="H167" s="173"/>
      <c r="I167" s="172">
        <v>90</v>
      </c>
    </row>
    <row r="168" spans="1:9">
      <c r="A168" s="143" t="s">
        <v>229</v>
      </c>
      <c r="B168" s="172">
        <f t="shared" si="1"/>
        <v>405</v>
      </c>
      <c r="F168" s="142" t="s">
        <v>394</v>
      </c>
      <c r="G168" s="173"/>
      <c r="H168" s="173"/>
      <c r="I168" s="172">
        <v>90</v>
      </c>
    </row>
    <row r="169" spans="1:9">
      <c r="A169" s="143" t="s">
        <v>230</v>
      </c>
      <c r="B169" s="172">
        <f t="shared" si="1"/>
        <v>450</v>
      </c>
      <c r="F169" s="142" t="s">
        <v>395</v>
      </c>
      <c r="G169" s="173"/>
      <c r="H169" s="173"/>
      <c r="I169" s="172">
        <v>90</v>
      </c>
    </row>
    <row r="170" spans="1:9">
      <c r="A170" s="143" t="s">
        <v>231</v>
      </c>
      <c r="B170" s="172">
        <f t="shared" si="1"/>
        <v>495</v>
      </c>
      <c r="F170" s="142" t="s">
        <v>396</v>
      </c>
      <c r="G170" s="173"/>
      <c r="H170" s="173"/>
      <c r="I170" s="172">
        <v>90</v>
      </c>
    </row>
    <row r="171" spans="1:9">
      <c r="A171" s="143" t="s">
        <v>232</v>
      </c>
      <c r="B171" s="172">
        <f t="shared" si="1"/>
        <v>540</v>
      </c>
      <c r="F171" s="142" t="s">
        <v>397</v>
      </c>
      <c r="G171" s="173"/>
      <c r="H171" s="173"/>
      <c r="I171" s="172">
        <v>90</v>
      </c>
    </row>
    <row r="172" spans="1:9">
      <c r="A172" s="143" t="s">
        <v>233</v>
      </c>
      <c r="B172" s="172">
        <f t="shared" si="1"/>
        <v>585</v>
      </c>
      <c r="F172" s="143" t="s">
        <v>221</v>
      </c>
      <c r="G172" s="145"/>
      <c r="H172" s="145"/>
      <c r="I172" s="172">
        <v>45</v>
      </c>
    </row>
    <row r="173" spans="1:9">
      <c r="A173" s="143" t="s">
        <v>234</v>
      </c>
      <c r="B173" s="172">
        <f t="shared" si="1"/>
        <v>630</v>
      </c>
      <c r="F173" s="143" t="s">
        <v>222</v>
      </c>
      <c r="G173" s="145"/>
      <c r="H173" s="145"/>
      <c r="I173" s="172">
        <v>90</v>
      </c>
    </row>
    <row r="174" spans="1:9">
      <c r="A174" s="143" t="s">
        <v>235</v>
      </c>
      <c r="B174" s="172">
        <f t="shared" si="1"/>
        <v>675</v>
      </c>
      <c r="F174" s="143" t="s">
        <v>223</v>
      </c>
      <c r="G174" s="145"/>
      <c r="H174" s="145"/>
      <c r="I174" s="172">
        <f>I173+45</f>
        <v>135</v>
      </c>
    </row>
    <row r="175" spans="1:9">
      <c r="A175" s="143" t="s">
        <v>236</v>
      </c>
      <c r="B175" s="172">
        <f t="shared" si="1"/>
        <v>720</v>
      </c>
      <c r="F175" s="143" t="s">
        <v>224</v>
      </c>
      <c r="G175" s="145"/>
      <c r="H175" s="145"/>
      <c r="I175" s="172">
        <f t="shared" ref="I175:I223" si="2">I174+45</f>
        <v>180</v>
      </c>
    </row>
    <row r="176" spans="1:9">
      <c r="A176" s="143" t="s">
        <v>237</v>
      </c>
      <c r="B176" s="172">
        <f t="shared" si="1"/>
        <v>765</v>
      </c>
      <c r="F176" s="143" t="s">
        <v>225</v>
      </c>
      <c r="G176" s="145"/>
      <c r="H176" s="145"/>
      <c r="I176" s="172">
        <f t="shared" si="2"/>
        <v>225</v>
      </c>
    </row>
    <row r="177" spans="1:9">
      <c r="A177" s="143" t="s">
        <v>238</v>
      </c>
      <c r="B177" s="172">
        <f t="shared" si="1"/>
        <v>810</v>
      </c>
      <c r="F177" s="143" t="s">
        <v>226</v>
      </c>
      <c r="G177" s="145"/>
      <c r="H177" s="145"/>
      <c r="I177" s="172">
        <f t="shared" si="2"/>
        <v>270</v>
      </c>
    </row>
    <row r="178" spans="1:9">
      <c r="A178" s="143" t="s">
        <v>239</v>
      </c>
      <c r="B178" s="172">
        <f t="shared" si="1"/>
        <v>855</v>
      </c>
      <c r="F178" s="143" t="s">
        <v>227</v>
      </c>
      <c r="G178" s="145"/>
      <c r="H178" s="145"/>
      <c r="I178" s="172">
        <f t="shared" si="2"/>
        <v>315</v>
      </c>
    </row>
    <row r="179" spans="1:9">
      <c r="A179" s="143" t="s">
        <v>240</v>
      </c>
      <c r="B179" s="172">
        <f t="shared" si="1"/>
        <v>900</v>
      </c>
      <c r="F179" s="143" t="s">
        <v>228</v>
      </c>
      <c r="G179" s="145"/>
      <c r="H179" s="145"/>
      <c r="I179" s="172">
        <f t="shared" si="2"/>
        <v>360</v>
      </c>
    </row>
    <row r="180" spans="1:9">
      <c r="A180" s="143" t="s">
        <v>241</v>
      </c>
      <c r="B180" s="172">
        <f t="shared" si="1"/>
        <v>945</v>
      </c>
      <c r="F180" s="143" t="s">
        <v>229</v>
      </c>
      <c r="G180" s="145"/>
      <c r="H180" s="145"/>
      <c r="I180" s="172">
        <f t="shared" si="2"/>
        <v>405</v>
      </c>
    </row>
    <row r="181" spans="1:9">
      <c r="A181" s="143" t="s">
        <v>398</v>
      </c>
      <c r="B181" s="172">
        <f t="shared" si="1"/>
        <v>990</v>
      </c>
      <c r="F181" s="143" t="s">
        <v>230</v>
      </c>
      <c r="G181" s="145"/>
      <c r="H181" s="145"/>
      <c r="I181" s="172">
        <f t="shared" si="2"/>
        <v>450</v>
      </c>
    </row>
    <row r="182" spans="1:9">
      <c r="A182" s="143" t="s">
        <v>399</v>
      </c>
      <c r="B182" s="172">
        <f t="shared" si="1"/>
        <v>1035</v>
      </c>
      <c r="F182" s="143" t="s">
        <v>231</v>
      </c>
      <c r="G182" s="145"/>
      <c r="H182" s="145"/>
      <c r="I182" s="172">
        <f t="shared" si="2"/>
        <v>495</v>
      </c>
    </row>
    <row r="183" spans="1:9">
      <c r="A183" s="143" t="s">
        <v>400</v>
      </c>
      <c r="B183" s="172">
        <f t="shared" si="1"/>
        <v>1080</v>
      </c>
      <c r="F183" s="143" t="s">
        <v>232</v>
      </c>
      <c r="G183" s="145"/>
      <c r="H183" s="145"/>
      <c r="I183" s="172">
        <f t="shared" si="2"/>
        <v>540</v>
      </c>
    </row>
    <row r="184" spans="1:9">
      <c r="A184" s="143" t="s">
        <v>401</v>
      </c>
      <c r="B184" s="172">
        <f t="shared" si="1"/>
        <v>1125</v>
      </c>
      <c r="F184" s="143" t="s">
        <v>233</v>
      </c>
      <c r="G184" s="145"/>
      <c r="H184" s="145"/>
      <c r="I184" s="172">
        <f t="shared" si="2"/>
        <v>585</v>
      </c>
    </row>
    <row r="185" spans="1:9">
      <c r="A185" s="143" t="s">
        <v>402</v>
      </c>
      <c r="B185" s="172">
        <f t="shared" si="1"/>
        <v>1170</v>
      </c>
      <c r="F185" s="143" t="s">
        <v>234</v>
      </c>
      <c r="G185" s="145"/>
      <c r="H185" s="145"/>
      <c r="I185" s="172">
        <f t="shared" si="2"/>
        <v>630</v>
      </c>
    </row>
    <row r="186" spans="1:9">
      <c r="A186" s="143" t="s">
        <v>403</v>
      </c>
      <c r="B186" s="172">
        <f t="shared" si="1"/>
        <v>1215</v>
      </c>
      <c r="F186" s="143" t="s">
        <v>235</v>
      </c>
      <c r="G186" s="145"/>
      <c r="H186" s="145"/>
      <c r="I186" s="172">
        <f t="shared" si="2"/>
        <v>675</v>
      </c>
    </row>
    <row r="187" spans="1:9">
      <c r="A187" s="143" t="s">
        <v>404</v>
      </c>
      <c r="B187" s="172">
        <f t="shared" si="1"/>
        <v>1260</v>
      </c>
      <c r="F187" s="143" t="s">
        <v>236</v>
      </c>
      <c r="G187" s="145"/>
      <c r="H187" s="145"/>
      <c r="I187" s="172">
        <f t="shared" si="2"/>
        <v>720</v>
      </c>
    </row>
    <row r="188" spans="1:9">
      <c r="A188" s="143" t="s">
        <v>405</v>
      </c>
      <c r="B188" s="172">
        <f t="shared" si="1"/>
        <v>1305</v>
      </c>
      <c r="F188" s="143" t="s">
        <v>237</v>
      </c>
      <c r="G188" s="145"/>
      <c r="H188" s="145"/>
      <c r="I188" s="172">
        <f t="shared" si="2"/>
        <v>765</v>
      </c>
    </row>
    <row r="189" spans="1:9">
      <c r="A189" s="143" t="s">
        <v>406</v>
      </c>
      <c r="B189" s="172">
        <f t="shared" si="1"/>
        <v>1350</v>
      </c>
      <c r="F189" s="143" t="s">
        <v>238</v>
      </c>
      <c r="G189" s="145"/>
      <c r="H189" s="145"/>
      <c r="I189" s="172">
        <f t="shared" si="2"/>
        <v>810</v>
      </c>
    </row>
    <row r="190" spans="1:9">
      <c r="A190" s="143" t="s">
        <v>407</v>
      </c>
      <c r="B190" s="172">
        <f t="shared" si="1"/>
        <v>1395</v>
      </c>
      <c r="F190" s="143" t="s">
        <v>239</v>
      </c>
      <c r="G190" s="145"/>
      <c r="H190" s="145"/>
      <c r="I190" s="172">
        <f t="shared" si="2"/>
        <v>855</v>
      </c>
    </row>
    <row r="191" spans="1:9">
      <c r="A191" s="143" t="s">
        <v>408</v>
      </c>
      <c r="B191" s="172">
        <f t="shared" si="1"/>
        <v>1440</v>
      </c>
      <c r="F191" s="143" t="s">
        <v>240</v>
      </c>
      <c r="G191" s="145"/>
      <c r="H191" s="145"/>
      <c r="I191" s="172">
        <f t="shared" si="2"/>
        <v>900</v>
      </c>
    </row>
    <row r="192" spans="1:9">
      <c r="A192" s="143" t="s">
        <v>409</v>
      </c>
      <c r="B192" s="172">
        <f t="shared" si="1"/>
        <v>1485</v>
      </c>
      <c r="F192" s="143" t="s">
        <v>241</v>
      </c>
      <c r="G192" s="145"/>
      <c r="H192" s="145"/>
      <c r="I192" s="172">
        <f t="shared" si="2"/>
        <v>945</v>
      </c>
    </row>
    <row r="193" spans="1:9">
      <c r="A193" s="143" t="s">
        <v>410</v>
      </c>
      <c r="B193" s="172">
        <f t="shared" si="1"/>
        <v>1530</v>
      </c>
      <c r="F193" s="143" t="s">
        <v>398</v>
      </c>
      <c r="G193" s="145"/>
      <c r="H193" s="145"/>
      <c r="I193" s="172">
        <f t="shared" si="2"/>
        <v>990</v>
      </c>
    </row>
    <row r="194" spans="1:9">
      <c r="A194" s="143" t="s">
        <v>411</v>
      </c>
      <c r="B194" s="172">
        <f t="shared" si="1"/>
        <v>1575</v>
      </c>
      <c r="F194" s="143" t="s">
        <v>399</v>
      </c>
      <c r="G194" s="145"/>
      <c r="H194" s="145"/>
      <c r="I194" s="172">
        <f t="shared" si="2"/>
        <v>1035</v>
      </c>
    </row>
    <row r="195" spans="1:9">
      <c r="A195" s="143" t="s">
        <v>412</v>
      </c>
      <c r="B195" s="172">
        <f t="shared" si="1"/>
        <v>1620</v>
      </c>
      <c r="F195" s="143" t="s">
        <v>400</v>
      </c>
      <c r="G195" s="145"/>
      <c r="H195" s="145"/>
      <c r="I195" s="172">
        <f t="shared" si="2"/>
        <v>1080</v>
      </c>
    </row>
    <row r="196" spans="1:9">
      <c r="A196" s="143" t="s">
        <v>413</v>
      </c>
      <c r="B196" s="172">
        <f t="shared" si="1"/>
        <v>1665</v>
      </c>
      <c r="F196" s="143" t="s">
        <v>401</v>
      </c>
      <c r="G196" s="145"/>
      <c r="H196" s="145"/>
      <c r="I196" s="172">
        <f t="shared" si="2"/>
        <v>1125</v>
      </c>
    </row>
    <row r="197" spans="1:9">
      <c r="A197" s="143" t="s">
        <v>414</v>
      </c>
      <c r="B197" s="172">
        <f t="shared" si="1"/>
        <v>1710</v>
      </c>
      <c r="F197" s="143" t="s">
        <v>402</v>
      </c>
      <c r="G197" s="145"/>
      <c r="H197" s="145"/>
      <c r="I197" s="172">
        <f t="shared" si="2"/>
        <v>1170</v>
      </c>
    </row>
    <row r="198" spans="1:9">
      <c r="A198" s="143" t="s">
        <v>415</v>
      </c>
      <c r="B198" s="172">
        <f t="shared" si="1"/>
        <v>1755</v>
      </c>
      <c r="F198" s="143" t="s">
        <v>403</v>
      </c>
      <c r="G198" s="145"/>
      <c r="H198" s="145"/>
      <c r="I198" s="172">
        <f t="shared" si="2"/>
        <v>1215</v>
      </c>
    </row>
    <row r="199" spans="1:9">
      <c r="A199" s="143" t="s">
        <v>416</v>
      </c>
      <c r="B199" s="172">
        <f t="shared" si="1"/>
        <v>1800</v>
      </c>
      <c r="F199" s="143" t="s">
        <v>404</v>
      </c>
      <c r="G199" s="145"/>
      <c r="H199" s="145"/>
      <c r="I199" s="172">
        <f t="shared" si="2"/>
        <v>1260</v>
      </c>
    </row>
    <row r="200" spans="1:9">
      <c r="A200" s="143" t="s">
        <v>417</v>
      </c>
      <c r="B200" s="172">
        <f t="shared" si="1"/>
        <v>1845</v>
      </c>
      <c r="F200" s="143" t="s">
        <v>405</v>
      </c>
      <c r="G200" s="145"/>
      <c r="H200" s="145"/>
      <c r="I200" s="172">
        <f t="shared" si="2"/>
        <v>1305</v>
      </c>
    </row>
    <row r="201" spans="1:9">
      <c r="A201" s="143" t="s">
        <v>418</v>
      </c>
      <c r="B201" s="172">
        <f t="shared" si="1"/>
        <v>1890</v>
      </c>
      <c r="F201" s="143" t="s">
        <v>406</v>
      </c>
      <c r="G201" s="145"/>
      <c r="H201" s="145"/>
      <c r="I201" s="172">
        <f t="shared" si="2"/>
        <v>1350</v>
      </c>
    </row>
    <row r="202" spans="1:9">
      <c r="A202" s="143" t="s">
        <v>419</v>
      </c>
      <c r="B202" s="172">
        <f t="shared" si="1"/>
        <v>1935</v>
      </c>
      <c r="F202" s="143" t="s">
        <v>407</v>
      </c>
      <c r="G202" s="145"/>
      <c r="H202" s="145"/>
      <c r="I202" s="172">
        <f t="shared" si="2"/>
        <v>1395</v>
      </c>
    </row>
    <row r="203" spans="1:9">
      <c r="A203" s="143" t="s">
        <v>420</v>
      </c>
      <c r="B203" s="172">
        <f t="shared" si="1"/>
        <v>1980</v>
      </c>
      <c r="F203" s="143" t="s">
        <v>408</v>
      </c>
      <c r="G203" s="145"/>
      <c r="H203" s="145"/>
      <c r="I203" s="172">
        <f t="shared" si="2"/>
        <v>1440</v>
      </c>
    </row>
    <row r="204" spans="1:9">
      <c r="A204" s="143" t="s">
        <v>421</v>
      </c>
      <c r="B204" s="172">
        <f t="shared" si="1"/>
        <v>2025</v>
      </c>
      <c r="F204" s="143" t="s">
        <v>409</v>
      </c>
      <c r="G204" s="145"/>
      <c r="H204" s="145"/>
      <c r="I204" s="172">
        <f t="shared" si="2"/>
        <v>1485</v>
      </c>
    </row>
    <row r="205" spans="1:9">
      <c r="A205" s="143" t="s">
        <v>422</v>
      </c>
      <c r="B205" s="172">
        <f t="shared" si="1"/>
        <v>2070</v>
      </c>
      <c r="F205" s="143" t="s">
        <v>410</v>
      </c>
      <c r="G205" s="145"/>
      <c r="H205" s="145"/>
      <c r="I205" s="172">
        <f t="shared" si="2"/>
        <v>1530</v>
      </c>
    </row>
    <row r="206" spans="1:9">
      <c r="A206" s="143" t="s">
        <v>423</v>
      </c>
      <c r="B206" s="172">
        <f t="shared" si="1"/>
        <v>2115</v>
      </c>
      <c r="F206" s="143" t="s">
        <v>411</v>
      </c>
      <c r="G206" s="145"/>
      <c r="H206" s="145"/>
      <c r="I206" s="172">
        <f t="shared" si="2"/>
        <v>1575</v>
      </c>
    </row>
    <row r="207" spans="1:9">
      <c r="A207" s="143" t="s">
        <v>424</v>
      </c>
      <c r="B207" s="172">
        <f t="shared" si="1"/>
        <v>2160</v>
      </c>
      <c r="F207" s="143" t="s">
        <v>412</v>
      </c>
      <c r="G207" s="145"/>
      <c r="H207" s="145"/>
      <c r="I207" s="172">
        <f t="shared" si="2"/>
        <v>1620</v>
      </c>
    </row>
    <row r="208" spans="1:9">
      <c r="A208" s="143" t="s">
        <v>425</v>
      </c>
      <c r="B208" s="172">
        <f t="shared" si="1"/>
        <v>2205</v>
      </c>
      <c r="F208" s="143" t="s">
        <v>413</v>
      </c>
      <c r="G208" s="145"/>
      <c r="H208" s="145"/>
      <c r="I208" s="172">
        <f t="shared" si="2"/>
        <v>1665</v>
      </c>
    </row>
    <row r="209" spans="1:9">
      <c r="A209" s="143" t="s">
        <v>426</v>
      </c>
      <c r="B209" s="172">
        <f t="shared" si="1"/>
        <v>2250</v>
      </c>
      <c r="F209" s="143" t="s">
        <v>414</v>
      </c>
      <c r="G209" s="145"/>
      <c r="H209" s="145"/>
      <c r="I209" s="172">
        <f t="shared" si="2"/>
        <v>1710</v>
      </c>
    </row>
    <row r="210" spans="1:9">
      <c r="A210" s="143" t="s">
        <v>531</v>
      </c>
      <c r="B210" s="172">
        <v>0</v>
      </c>
      <c r="F210" s="143"/>
      <c r="G210" s="145"/>
      <c r="H210" s="145"/>
      <c r="I210" s="172"/>
    </row>
    <row r="211" spans="1:9">
      <c r="A211" s="143" t="s">
        <v>111</v>
      </c>
      <c r="B211" s="172">
        <v>0</v>
      </c>
      <c r="F211" s="143"/>
      <c r="G211" s="145"/>
      <c r="H211" s="145"/>
      <c r="I211" s="172"/>
    </row>
    <row r="212" spans="1:9">
      <c r="A212" s="143" t="s">
        <v>242</v>
      </c>
      <c r="B212" s="172">
        <v>45</v>
      </c>
      <c r="F212" s="143" t="s">
        <v>415</v>
      </c>
      <c r="G212" s="145"/>
      <c r="H212" s="145"/>
      <c r="I212" s="172">
        <f>I209+45</f>
        <v>1755</v>
      </c>
    </row>
    <row r="213" spans="1:9">
      <c r="A213" s="143" t="s">
        <v>243</v>
      </c>
      <c r="B213" s="172">
        <f>B212+45</f>
        <v>90</v>
      </c>
      <c r="F213" s="143" t="s">
        <v>416</v>
      </c>
      <c r="G213" s="145"/>
      <c r="H213" s="145"/>
      <c r="I213" s="172">
        <f t="shared" si="2"/>
        <v>1800</v>
      </c>
    </row>
    <row r="214" spans="1:9">
      <c r="A214" s="143" t="s">
        <v>244</v>
      </c>
      <c r="B214" s="172">
        <f t="shared" ref="B214:B230" si="3">B213+45</f>
        <v>135</v>
      </c>
      <c r="F214" s="143" t="s">
        <v>417</v>
      </c>
      <c r="G214" s="145"/>
      <c r="H214" s="145"/>
      <c r="I214" s="172">
        <f t="shared" si="2"/>
        <v>1845</v>
      </c>
    </row>
    <row r="215" spans="1:9">
      <c r="A215" s="143" t="s">
        <v>245</v>
      </c>
      <c r="B215" s="172">
        <f t="shared" si="3"/>
        <v>180</v>
      </c>
      <c r="F215" s="143" t="s">
        <v>418</v>
      </c>
      <c r="G215" s="145"/>
      <c r="H215" s="145"/>
      <c r="I215" s="172">
        <f t="shared" si="2"/>
        <v>1890</v>
      </c>
    </row>
    <row r="216" spans="1:9">
      <c r="A216" s="143" t="s">
        <v>246</v>
      </c>
      <c r="B216" s="172">
        <f t="shared" si="3"/>
        <v>225</v>
      </c>
      <c r="F216" s="143" t="s">
        <v>419</v>
      </c>
      <c r="G216" s="145"/>
      <c r="H216" s="145"/>
      <c r="I216" s="172">
        <f t="shared" si="2"/>
        <v>1935</v>
      </c>
    </row>
    <row r="217" spans="1:9">
      <c r="A217" s="143" t="s">
        <v>247</v>
      </c>
      <c r="B217" s="172">
        <f t="shared" si="3"/>
        <v>270</v>
      </c>
      <c r="F217" s="143" t="s">
        <v>420</v>
      </c>
      <c r="G217" s="145"/>
      <c r="H217" s="145"/>
      <c r="I217" s="172">
        <f t="shared" si="2"/>
        <v>1980</v>
      </c>
    </row>
    <row r="218" spans="1:9">
      <c r="A218" s="143" t="s">
        <v>248</v>
      </c>
      <c r="B218" s="172">
        <f t="shared" si="3"/>
        <v>315</v>
      </c>
      <c r="F218" s="143" t="s">
        <v>421</v>
      </c>
      <c r="G218" s="145"/>
      <c r="H218" s="145"/>
      <c r="I218" s="172">
        <f t="shared" si="2"/>
        <v>2025</v>
      </c>
    </row>
    <row r="219" spans="1:9">
      <c r="A219" s="143" t="s">
        <v>249</v>
      </c>
      <c r="B219" s="172">
        <f t="shared" si="3"/>
        <v>360</v>
      </c>
      <c r="F219" s="143" t="s">
        <v>422</v>
      </c>
      <c r="G219" s="145"/>
      <c r="H219" s="145"/>
      <c r="I219" s="172">
        <f t="shared" si="2"/>
        <v>2070</v>
      </c>
    </row>
    <row r="220" spans="1:9">
      <c r="A220" s="143" t="s">
        <v>250</v>
      </c>
      <c r="B220" s="172">
        <f t="shared" si="3"/>
        <v>405</v>
      </c>
      <c r="F220" s="143" t="s">
        <v>423</v>
      </c>
      <c r="G220" s="145"/>
      <c r="H220" s="145"/>
      <c r="I220" s="172">
        <f t="shared" si="2"/>
        <v>2115</v>
      </c>
    </row>
    <row r="221" spans="1:9">
      <c r="A221" s="143" t="s">
        <v>251</v>
      </c>
      <c r="B221" s="172">
        <f t="shared" si="3"/>
        <v>450</v>
      </c>
      <c r="F221" s="143" t="s">
        <v>424</v>
      </c>
      <c r="G221" s="145"/>
      <c r="H221" s="145"/>
      <c r="I221" s="172">
        <f t="shared" si="2"/>
        <v>2160</v>
      </c>
    </row>
    <row r="222" spans="1:9">
      <c r="A222" s="143" t="s">
        <v>252</v>
      </c>
      <c r="B222" s="172">
        <f t="shared" si="3"/>
        <v>495</v>
      </c>
      <c r="F222" s="143" t="s">
        <v>425</v>
      </c>
      <c r="G222" s="145"/>
      <c r="H222" s="145"/>
      <c r="I222" s="172">
        <f t="shared" si="2"/>
        <v>2205</v>
      </c>
    </row>
    <row r="223" spans="1:9">
      <c r="A223" s="143" t="s">
        <v>253</v>
      </c>
      <c r="B223" s="172">
        <f t="shared" si="3"/>
        <v>540</v>
      </c>
      <c r="F223" s="143" t="s">
        <v>426</v>
      </c>
      <c r="G223" s="145"/>
      <c r="H223" s="145"/>
      <c r="I223" s="172">
        <f t="shared" si="2"/>
        <v>2250</v>
      </c>
    </row>
    <row r="224" spans="1:9">
      <c r="A224" s="143" t="s">
        <v>254</v>
      </c>
      <c r="B224" s="172">
        <f t="shared" si="3"/>
        <v>585</v>
      </c>
      <c r="F224" s="143" t="s">
        <v>242</v>
      </c>
      <c r="G224" s="145"/>
      <c r="H224" s="145"/>
      <c r="I224" s="172">
        <v>45</v>
      </c>
    </row>
    <row r="225" spans="1:9">
      <c r="A225" s="143" t="s">
        <v>255</v>
      </c>
      <c r="B225" s="172">
        <f t="shared" si="3"/>
        <v>630</v>
      </c>
      <c r="F225" s="143" t="s">
        <v>243</v>
      </c>
      <c r="G225" s="145"/>
      <c r="H225" s="145"/>
      <c r="I225" s="172">
        <f>I224+45</f>
        <v>90</v>
      </c>
    </row>
    <row r="226" spans="1:9">
      <c r="A226" s="143" t="s">
        <v>256</v>
      </c>
      <c r="B226" s="172">
        <f t="shared" si="3"/>
        <v>675</v>
      </c>
      <c r="F226" s="143" t="s">
        <v>244</v>
      </c>
      <c r="G226" s="145"/>
      <c r="H226" s="145"/>
      <c r="I226" s="172">
        <f t="shared" ref="I226:I242" si="4">I225+45</f>
        <v>135</v>
      </c>
    </row>
    <row r="227" spans="1:9">
      <c r="A227" s="143" t="s">
        <v>257</v>
      </c>
      <c r="B227" s="172">
        <f t="shared" si="3"/>
        <v>720</v>
      </c>
      <c r="F227" s="143" t="s">
        <v>245</v>
      </c>
      <c r="G227" s="145"/>
      <c r="H227" s="145"/>
      <c r="I227" s="172">
        <f t="shared" si="4"/>
        <v>180</v>
      </c>
    </row>
    <row r="228" spans="1:9">
      <c r="A228" s="143" t="s">
        <v>258</v>
      </c>
      <c r="B228" s="172">
        <f t="shared" si="3"/>
        <v>765</v>
      </c>
      <c r="F228" s="143" t="s">
        <v>246</v>
      </c>
      <c r="G228" s="145"/>
      <c r="H228" s="145"/>
      <c r="I228" s="172">
        <f t="shared" si="4"/>
        <v>225</v>
      </c>
    </row>
    <row r="229" spans="1:9">
      <c r="A229" s="143" t="s">
        <v>259</v>
      </c>
      <c r="B229" s="172">
        <f t="shared" si="3"/>
        <v>810</v>
      </c>
      <c r="F229" s="143" t="s">
        <v>247</v>
      </c>
      <c r="G229" s="145"/>
      <c r="H229" s="145"/>
      <c r="I229" s="172">
        <f t="shared" si="4"/>
        <v>270</v>
      </c>
    </row>
    <row r="230" spans="1:9">
      <c r="A230" s="143" t="s">
        <v>260</v>
      </c>
      <c r="B230" s="172">
        <f t="shared" si="3"/>
        <v>855</v>
      </c>
      <c r="F230" s="143" t="s">
        <v>248</v>
      </c>
      <c r="G230" s="145"/>
      <c r="H230" s="145"/>
      <c r="I230" s="172">
        <f t="shared" si="4"/>
        <v>315</v>
      </c>
    </row>
    <row r="231" spans="1:9">
      <c r="A231" s="143" t="s">
        <v>261</v>
      </c>
      <c r="B231" s="172">
        <f>B230+45</f>
        <v>900</v>
      </c>
      <c r="F231" s="143" t="s">
        <v>249</v>
      </c>
      <c r="G231" s="145"/>
      <c r="H231" s="145"/>
      <c r="I231" s="172">
        <f t="shared" si="4"/>
        <v>360</v>
      </c>
    </row>
    <row r="232" spans="1:9">
      <c r="A232" s="143" t="s">
        <v>262</v>
      </c>
      <c r="B232" s="172">
        <f t="shared" ref="B232:B261" si="5">B231+45</f>
        <v>945</v>
      </c>
      <c r="F232" s="143" t="s">
        <v>250</v>
      </c>
      <c r="G232" s="145"/>
      <c r="H232" s="145"/>
      <c r="I232" s="172">
        <f t="shared" si="4"/>
        <v>405</v>
      </c>
    </row>
    <row r="233" spans="1:9">
      <c r="A233" s="143" t="s">
        <v>427</v>
      </c>
      <c r="B233" s="172">
        <f t="shared" si="5"/>
        <v>990</v>
      </c>
      <c r="F233" s="143" t="s">
        <v>251</v>
      </c>
      <c r="G233" s="145"/>
      <c r="H233" s="145"/>
      <c r="I233" s="172">
        <f t="shared" si="4"/>
        <v>450</v>
      </c>
    </row>
    <row r="234" spans="1:9">
      <c r="A234" s="143" t="s">
        <v>428</v>
      </c>
      <c r="B234" s="172">
        <f t="shared" si="5"/>
        <v>1035</v>
      </c>
      <c r="F234" s="143" t="s">
        <v>252</v>
      </c>
      <c r="G234" s="145"/>
      <c r="H234" s="145"/>
      <c r="I234" s="172">
        <f t="shared" si="4"/>
        <v>495</v>
      </c>
    </row>
    <row r="235" spans="1:9">
      <c r="A235" s="143" t="s">
        <v>429</v>
      </c>
      <c r="B235" s="172">
        <f t="shared" si="5"/>
        <v>1080</v>
      </c>
      <c r="F235" s="143" t="s">
        <v>253</v>
      </c>
      <c r="G235" s="145"/>
      <c r="H235" s="145"/>
      <c r="I235" s="172">
        <f t="shared" si="4"/>
        <v>540</v>
      </c>
    </row>
    <row r="236" spans="1:9">
      <c r="A236" s="143" t="s">
        <v>430</v>
      </c>
      <c r="B236" s="172">
        <f t="shared" si="5"/>
        <v>1125</v>
      </c>
      <c r="F236" s="143" t="s">
        <v>254</v>
      </c>
      <c r="G236" s="145"/>
      <c r="H236" s="145"/>
      <c r="I236" s="172">
        <f t="shared" si="4"/>
        <v>585</v>
      </c>
    </row>
    <row r="237" spans="1:9">
      <c r="A237" s="143" t="s">
        <v>431</v>
      </c>
      <c r="B237" s="172">
        <f t="shared" si="5"/>
        <v>1170</v>
      </c>
      <c r="F237" s="143" t="s">
        <v>255</v>
      </c>
      <c r="G237" s="145"/>
      <c r="H237" s="145"/>
      <c r="I237" s="172">
        <f t="shared" si="4"/>
        <v>630</v>
      </c>
    </row>
    <row r="238" spans="1:9">
      <c r="A238" s="143" t="s">
        <v>432</v>
      </c>
      <c r="B238" s="172">
        <f t="shared" si="5"/>
        <v>1215</v>
      </c>
      <c r="F238" s="143" t="s">
        <v>256</v>
      </c>
      <c r="G238" s="145"/>
      <c r="H238" s="145"/>
      <c r="I238" s="172">
        <f t="shared" si="4"/>
        <v>675</v>
      </c>
    </row>
    <row r="239" spans="1:9">
      <c r="A239" s="143" t="s">
        <v>433</v>
      </c>
      <c r="B239" s="172">
        <f t="shared" si="5"/>
        <v>1260</v>
      </c>
      <c r="F239" s="143" t="s">
        <v>257</v>
      </c>
      <c r="G239" s="145"/>
      <c r="H239" s="145"/>
      <c r="I239" s="172">
        <f t="shared" si="4"/>
        <v>720</v>
      </c>
    </row>
    <row r="240" spans="1:9">
      <c r="A240" s="143" t="s">
        <v>434</v>
      </c>
      <c r="B240" s="172">
        <f t="shared" si="5"/>
        <v>1305</v>
      </c>
      <c r="F240" s="143" t="s">
        <v>258</v>
      </c>
      <c r="G240" s="145"/>
      <c r="H240" s="145"/>
      <c r="I240" s="172">
        <f t="shared" si="4"/>
        <v>765</v>
      </c>
    </row>
    <row r="241" spans="1:9">
      <c r="A241" s="143" t="s">
        <v>435</v>
      </c>
      <c r="B241" s="172">
        <f t="shared" si="5"/>
        <v>1350</v>
      </c>
      <c r="F241" s="143" t="s">
        <v>259</v>
      </c>
      <c r="G241" s="145"/>
      <c r="H241" s="145"/>
      <c r="I241" s="172">
        <f t="shared" si="4"/>
        <v>810</v>
      </c>
    </row>
    <row r="242" spans="1:9">
      <c r="A242" s="143" t="s">
        <v>436</v>
      </c>
      <c r="B242" s="172">
        <f t="shared" si="5"/>
        <v>1395</v>
      </c>
      <c r="F242" s="143" t="s">
        <v>260</v>
      </c>
      <c r="G242" s="145"/>
      <c r="H242" s="145"/>
      <c r="I242" s="172">
        <f t="shared" si="4"/>
        <v>855</v>
      </c>
    </row>
    <row r="243" spans="1:9">
      <c r="A243" s="143" t="s">
        <v>437</v>
      </c>
      <c r="B243" s="172">
        <f t="shared" si="5"/>
        <v>1440</v>
      </c>
      <c r="F243" s="143" t="s">
        <v>261</v>
      </c>
      <c r="G243" s="145"/>
      <c r="H243" s="145"/>
      <c r="I243" s="172">
        <f>I242+45</f>
        <v>900</v>
      </c>
    </row>
    <row r="244" spans="1:9">
      <c r="A244" s="143" t="s">
        <v>438</v>
      </c>
      <c r="B244" s="172">
        <f t="shared" si="5"/>
        <v>1485</v>
      </c>
      <c r="F244" s="143" t="s">
        <v>262</v>
      </c>
      <c r="G244" s="145"/>
      <c r="H244" s="145"/>
      <c r="I244" s="172">
        <f t="shared" ref="I244:I275" si="6">I243+45</f>
        <v>945</v>
      </c>
    </row>
    <row r="245" spans="1:9">
      <c r="A245" s="143" t="s">
        <v>439</v>
      </c>
      <c r="B245" s="172">
        <f t="shared" si="5"/>
        <v>1530</v>
      </c>
      <c r="F245" s="143" t="s">
        <v>427</v>
      </c>
      <c r="G245" s="145"/>
      <c r="H245" s="145"/>
      <c r="I245" s="172">
        <f t="shared" si="6"/>
        <v>990</v>
      </c>
    </row>
    <row r="246" spans="1:9">
      <c r="A246" s="143" t="s">
        <v>440</v>
      </c>
      <c r="B246" s="172">
        <f t="shared" si="5"/>
        <v>1575</v>
      </c>
      <c r="F246" s="143" t="s">
        <v>428</v>
      </c>
      <c r="G246" s="145"/>
      <c r="H246" s="145"/>
      <c r="I246" s="172">
        <f t="shared" si="6"/>
        <v>1035</v>
      </c>
    </row>
    <row r="247" spans="1:9">
      <c r="A247" s="143" t="s">
        <v>441</v>
      </c>
      <c r="B247" s="172">
        <f t="shared" si="5"/>
        <v>1620</v>
      </c>
      <c r="F247" s="143" t="s">
        <v>429</v>
      </c>
      <c r="G247" s="145"/>
      <c r="H247" s="145"/>
      <c r="I247" s="172">
        <f t="shared" si="6"/>
        <v>1080</v>
      </c>
    </row>
    <row r="248" spans="1:9">
      <c r="A248" s="143" t="s">
        <v>442</v>
      </c>
      <c r="B248" s="172">
        <f t="shared" si="5"/>
        <v>1665</v>
      </c>
      <c r="F248" s="143" t="s">
        <v>430</v>
      </c>
      <c r="G248" s="145"/>
      <c r="H248" s="145"/>
      <c r="I248" s="172">
        <f t="shared" si="6"/>
        <v>1125</v>
      </c>
    </row>
    <row r="249" spans="1:9">
      <c r="A249" s="143" t="s">
        <v>443</v>
      </c>
      <c r="B249" s="172">
        <f t="shared" si="5"/>
        <v>1710</v>
      </c>
      <c r="F249" s="143" t="s">
        <v>431</v>
      </c>
      <c r="G249" s="145"/>
      <c r="H249" s="145"/>
      <c r="I249" s="172">
        <f t="shared" si="6"/>
        <v>1170</v>
      </c>
    </row>
    <row r="250" spans="1:9">
      <c r="A250" s="143" t="s">
        <v>444</v>
      </c>
      <c r="B250" s="172">
        <f t="shared" si="5"/>
        <v>1755</v>
      </c>
      <c r="F250" s="143" t="s">
        <v>432</v>
      </c>
      <c r="G250" s="145"/>
      <c r="H250" s="145"/>
      <c r="I250" s="172">
        <f t="shared" si="6"/>
        <v>1215</v>
      </c>
    </row>
    <row r="251" spans="1:9">
      <c r="A251" s="143" t="s">
        <v>445</v>
      </c>
      <c r="B251" s="172">
        <f t="shared" si="5"/>
        <v>1800</v>
      </c>
      <c r="F251" s="143" t="s">
        <v>433</v>
      </c>
      <c r="G251" s="145"/>
      <c r="H251" s="145"/>
      <c r="I251" s="172">
        <f t="shared" si="6"/>
        <v>1260</v>
      </c>
    </row>
    <row r="252" spans="1:9">
      <c r="A252" s="143" t="s">
        <v>446</v>
      </c>
      <c r="B252" s="172">
        <f t="shared" si="5"/>
        <v>1845</v>
      </c>
      <c r="F252" s="143" t="s">
        <v>434</v>
      </c>
      <c r="G252" s="145"/>
      <c r="H252" s="145"/>
      <c r="I252" s="172">
        <f t="shared" si="6"/>
        <v>1305</v>
      </c>
    </row>
    <row r="253" spans="1:9">
      <c r="A253" s="143" t="s">
        <v>447</v>
      </c>
      <c r="B253" s="172">
        <f t="shared" si="5"/>
        <v>1890</v>
      </c>
      <c r="F253" s="143" t="s">
        <v>435</v>
      </c>
      <c r="G253" s="145"/>
      <c r="H253" s="145"/>
      <c r="I253" s="172">
        <f t="shared" si="6"/>
        <v>1350</v>
      </c>
    </row>
    <row r="254" spans="1:9">
      <c r="A254" s="143" t="s">
        <v>448</v>
      </c>
      <c r="B254" s="172">
        <f t="shared" si="5"/>
        <v>1935</v>
      </c>
      <c r="F254" s="143" t="s">
        <v>436</v>
      </c>
      <c r="G254" s="145"/>
      <c r="H254" s="145"/>
      <c r="I254" s="172">
        <f t="shared" si="6"/>
        <v>1395</v>
      </c>
    </row>
    <row r="255" spans="1:9">
      <c r="A255" s="143" t="s">
        <v>449</v>
      </c>
      <c r="B255" s="172">
        <f t="shared" si="5"/>
        <v>1980</v>
      </c>
      <c r="F255" s="143" t="s">
        <v>437</v>
      </c>
      <c r="G255" s="145"/>
      <c r="H255" s="145"/>
      <c r="I255" s="172">
        <f t="shared" si="6"/>
        <v>1440</v>
      </c>
    </row>
    <row r="256" spans="1:9">
      <c r="A256" s="143" t="s">
        <v>450</v>
      </c>
      <c r="B256" s="172">
        <f t="shared" si="5"/>
        <v>2025</v>
      </c>
      <c r="F256" s="143" t="s">
        <v>438</v>
      </c>
      <c r="G256" s="145"/>
      <c r="H256" s="145"/>
      <c r="I256" s="172">
        <f t="shared" si="6"/>
        <v>1485</v>
      </c>
    </row>
    <row r="257" spans="1:9">
      <c r="A257" s="143" t="s">
        <v>451</v>
      </c>
      <c r="B257" s="172">
        <f t="shared" si="5"/>
        <v>2070</v>
      </c>
      <c r="F257" s="143" t="s">
        <v>439</v>
      </c>
      <c r="G257" s="145"/>
      <c r="H257" s="145"/>
      <c r="I257" s="172">
        <f t="shared" si="6"/>
        <v>1530</v>
      </c>
    </row>
    <row r="258" spans="1:9">
      <c r="A258" s="143" t="s">
        <v>452</v>
      </c>
      <c r="B258" s="172">
        <f t="shared" si="5"/>
        <v>2115</v>
      </c>
      <c r="F258" s="143" t="s">
        <v>440</v>
      </c>
      <c r="G258" s="145"/>
      <c r="H258" s="145"/>
      <c r="I258" s="172">
        <f t="shared" si="6"/>
        <v>1575</v>
      </c>
    </row>
    <row r="259" spans="1:9">
      <c r="A259" s="143" t="s">
        <v>453</v>
      </c>
      <c r="B259" s="172">
        <f t="shared" si="5"/>
        <v>2160</v>
      </c>
      <c r="F259" s="143" t="s">
        <v>441</v>
      </c>
      <c r="G259" s="145"/>
      <c r="H259" s="145"/>
      <c r="I259" s="172">
        <f t="shared" si="6"/>
        <v>1620</v>
      </c>
    </row>
    <row r="260" spans="1:9">
      <c r="A260" s="143" t="s">
        <v>454</v>
      </c>
      <c r="B260" s="172">
        <f t="shared" si="5"/>
        <v>2205</v>
      </c>
      <c r="F260" s="143" t="s">
        <v>442</v>
      </c>
      <c r="G260" s="145"/>
      <c r="H260" s="145"/>
      <c r="I260" s="172">
        <f t="shared" si="6"/>
        <v>1665</v>
      </c>
    </row>
    <row r="261" spans="1:9">
      <c r="A261" s="143" t="s">
        <v>455</v>
      </c>
      <c r="B261" s="172">
        <f t="shared" si="5"/>
        <v>2250</v>
      </c>
      <c r="F261" s="143" t="s">
        <v>443</v>
      </c>
      <c r="G261" s="145"/>
      <c r="H261" s="145"/>
      <c r="I261" s="172">
        <f t="shared" si="6"/>
        <v>1710</v>
      </c>
    </row>
    <row r="262" spans="1:9">
      <c r="A262" s="143" t="s">
        <v>532</v>
      </c>
      <c r="B262" s="172">
        <v>0</v>
      </c>
      <c r="F262" s="143"/>
      <c r="G262" s="145"/>
      <c r="H262" s="145"/>
      <c r="I262" s="172"/>
    </row>
    <row r="263" spans="1:9">
      <c r="A263" s="143" t="s">
        <v>112</v>
      </c>
      <c r="B263" s="172">
        <v>0</v>
      </c>
      <c r="F263" s="143"/>
      <c r="G263" s="145"/>
      <c r="H263" s="145"/>
      <c r="I263" s="172"/>
    </row>
    <row r="264" spans="1:9">
      <c r="A264" s="143" t="s">
        <v>263</v>
      </c>
      <c r="B264" s="172">
        <v>45</v>
      </c>
      <c r="F264" s="143" t="s">
        <v>444</v>
      </c>
      <c r="G264" s="145"/>
      <c r="H264" s="145"/>
      <c r="I264" s="172">
        <f>I261+45</f>
        <v>1755</v>
      </c>
    </row>
    <row r="265" spans="1:9">
      <c r="A265" s="143" t="s">
        <v>264</v>
      </c>
      <c r="B265" s="172">
        <f>B264+45</f>
        <v>90</v>
      </c>
      <c r="F265" s="143" t="s">
        <v>445</v>
      </c>
      <c r="G265" s="145"/>
      <c r="H265" s="145"/>
      <c r="I265" s="172">
        <f t="shared" si="6"/>
        <v>1800</v>
      </c>
    </row>
    <row r="266" spans="1:9">
      <c r="A266" s="143" t="s">
        <v>265</v>
      </c>
      <c r="B266" s="172">
        <f t="shared" ref="B266:B313" si="7">B265+45</f>
        <v>135</v>
      </c>
      <c r="F266" s="143" t="s">
        <v>446</v>
      </c>
      <c r="G266" s="145"/>
      <c r="H266" s="145"/>
      <c r="I266" s="172">
        <f t="shared" si="6"/>
        <v>1845</v>
      </c>
    </row>
    <row r="267" spans="1:9">
      <c r="A267" s="143" t="s">
        <v>266</v>
      </c>
      <c r="B267" s="172">
        <f t="shared" si="7"/>
        <v>180</v>
      </c>
      <c r="F267" s="143" t="s">
        <v>447</v>
      </c>
      <c r="G267" s="145"/>
      <c r="H267" s="145"/>
      <c r="I267" s="172">
        <f t="shared" si="6"/>
        <v>1890</v>
      </c>
    </row>
    <row r="268" spans="1:9">
      <c r="A268" s="143" t="s">
        <v>267</v>
      </c>
      <c r="B268" s="172">
        <f t="shared" si="7"/>
        <v>225</v>
      </c>
      <c r="F268" s="143" t="s">
        <v>448</v>
      </c>
      <c r="G268" s="145"/>
      <c r="H268" s="145"/>
      <c r="I268" s="172">
        <f t="shared" si="6"/>
        <v>1935</v>
      </c>
    </row>
    <row r="269" spans="1:9">
      <c r="A269" s="143" t="s">
        <v>268</v>
      </c>
      <c r="B269" s="172">
        <f t="shared" si="7"/>
        <v>270</v>
      </c>
      <c r="F269" s="143" t="s">
        <v>449</v>
      </c>
      <c r="G269" s="145"/>
      <c r="H269" s="145"/>
      <c r="I269" s="172">
        <f t="shared" si="6"/>
        <v>1980</v>
      </c>
    </row>
    <row r="270" spans="1:9">
      <c r="A270" s="143" t="s">
        <v>269</v>
      </c>
      <c r="B270" s="172">
        <f t="shared" si="7"/>
        <v>315</v>
      </c>
      <c r="F270" s="143" t="s">
        <v>450</v>
      </c>
      <c r="G270" s="145"/>
      <c r="H270" s="145"/>
      <c r="I270" s="172">
        <f t="shared" si="6"/>
        <v>2025</v>
      </c>
    </row>
    <row r="271" spans="1:9">
      <c r="A271" s="143" t="s">
        <v>270</v>
      </c>
      <c r="B271" s="172">
        <f t="shared" si="7"/>
        <v>360</v>
      </c>
      <c r="F271" s="143" t="s">
        <v>451</v>
      </c>
      <c r="G271" s="145"/>
      <c r="H271" s="145"/>
      <c r="I271" s="172">
        <f t="shared" si="6"/>
        <v>2070</v>
      </c>
    </row>
    <row r="272" spans="1:9">
      <c r="A272" s="143" t="s">
        <v>271</v>
      </c>
      <c r="B272" s="172">
        <f t="shared" si="7"/>
        <v>405</v>
      </c>
      <c r="F272" s="143" t="s">
        <v>452</v>
      </c>
      <c r="G272" s="145"/>
      <c r="H272" s="145"/>
      <c r="I272" s="172">
        <f t="shared" si="6"/>
        <v>2115</v>
      </c>
    </row>
    <row r="273" spans="1:9">
      <c r="A273" s="143" t="s">
        <v>272</v>
      </c>
      <c r="B273" s="172">
        <f t="shared" si="7"/>
        <v>450</v>
      </c>
      <c r="F273" s="143" t="s">
        <v>453</v>
      </c>
      <c r="G273" s="145"/>
      <c r="H273" s="145"/>
      <c r="I273" s="172">
        <f t="shared" si="6"/>
        <v>2160</v>
      </c>
    </row>
    <row r="274" spans="1:9">
      <c r="A274" s="143" t="s">
        <v>273</v>
      </c>
      <c r="B274" s="172">
        <f t="shared" si="7"/>
        <v>495</v>
      </c>
      <c r="F274" s="143" t="s">
        <v>454</v>
      </c>
      <c r="G274" s="145"/>
      <c r="H274" s="145"/>
      <c r="I274" s="172">
        <f t="shared" si="6"/>
        <v>2205</v>
      </c>
    </row>
    <row r="275" spans="1:9">
      <c r="A275" s="143" t="s">
        <v>274</v>
      </c>
      <c r="B275" s="172">
        <f t="shared" si="7"/>
        <v>540</v>
      </c>
      <c r="F275" s="143" t="s">
        <v>455</v>
      </c>
      <c r="G275" s="145"/>
      <c r="H275" s="145"/>
      <c r="I275" s="172">
        <f t="shared" si="6"/>
        <v>2250</v>
      </c>
    </row>
    <row r="276" spans="1:9">
      <c r="A276" s="143" t="s">
        <v>275</v>
      </c>
      <c r="B276" s="172">
        <f t="shared" si="7"/>
        <v>585</v>
      </c>
      <c r="F276" s="143" t="s">
        <v>263</v>
      </c>
      <c r="G276" s="145"/>
      <c r="H276" s="145"/>
      <c r="I276" s="172">
        <v>45</v>
      </c>
    </row>
    <row r="277" spans="1:9">
      <c r="A277" s="143" t="s">
        <v>276</v>
      </c>
      <c r="B277" s="172">
        <f t="shared" si="7"/>
        <v>630</v>
      </c>
      <c r="F277" s="143" t="s">
        <v>264</v>
      </c>
      <c r="G277" s="145"/>
      <c r="H277" s="145"/>
      <c r="I277" s="172">
        <f>I276+45</f>
        <v>90</v>
      </c>
    </row>
    <row r="278" spans="1:9">
      <c r="A278" s="143" t="s">
        <v>277</v>
      </c>
      <c r="B278" s="172">
        <f t="shared" si="7"/>
        <v>675</v>
      </c>
      <c r="F278" s="143" t="s">
        <v>265</v>
      </c>
      <c r="G278" s="145"/>
      <c r="H278" s="145"/>
      <c r="I278" s="172">
        <f t="shared" ref="I278:I327" si="8">I277+45</f>
        <v>135</v>
      </c>
    </row>
    <row r="279" spans="1:9">
      <c r="A279" s="143" t="s">
        <v>278</v>
      </c>
      <c r="B279" s="172">
        <f t="shared" si="7"/>
        <v>720</v>
      </c>
      <c r="F279" s="143" t="s">
        <v>266</v>
      </c>
      <c r="G279" s="145"/>
      <c r="H279" s="145"/>
      <c r="I279" s="172">
        <f t="shared" si="8"/>
        <v>180</v>
      </c>
    </row>
    <row r="280" spans="1:9">
      <c r="A280" s="143" t="s">
        <v>279</v>
      </c>
      <c r="B280" s="172">
        <f t="shared" si="7"/>
        <v>765</v>
      </c>
      <c r="F280" s="143" t="s">
        <v>267</v>
      </c>
      <c r="G280" s="145"/>
      <c r="H280" s="145"/>
      <c r="I280" s="172">
        <f t="shared" si="8"/>
        <v>225</v>
      </c>
    </row>
    <row r="281" spans="1:9">
      <c r="A281" s="143" t="s">
        <v>280</v>
      </c>
      <c r="B281" s="172">
        <f t="shared" si="7"/>
        <v>810</v>
      </c>
      <c r="F281" s="143" t="s">
        <v>268</v>
      </c>
      <c r="G281" s="145"/>
      <c r="H281" s="145"/>
      <c r="I281" s="172">
        <f t="shared" si="8"/>
        <v>270</v>
      </c>
    </row>
    <row r="282" spans="1:9">
      <c r="A282" s="143" t="s">
        <v>281</v>
      </c>
      <c r="B282" s="172">
        <f t="shared" si="7"/>
        <v>855</v>
      </c>
      <c r="F282" s="143" t="s">
        <v>269</v>
      </c>
      <c r="G282" s="145"/>
      <c r="H282" s="145"/>
      <c r="I282" s="172">
        <f t="shared" si="8"/>
        <v>315</v>
      </c>
    </row>
    <row r="283" spans="1:9">
      <c r="A283" s="143" t="s">
        <v>282</v>
      </c>
      <c r="B283" s="172">
        <f t="shared" si="7"/>
        <v>900</v>
      </c>
      <c r="F283" s="143" t="s">
        <v>270</v>
      </c>
      <c r="G283" s="145"/>
      <c r="H283" s="145"/>
      <c r="I283" s="172">
        <f t="shared" si="8"/>
        <v>360</v>
      </c>
    </row>
    <row r="284" spans="1:9">
      <c r="A284" s="143" t="s">
        <v>283</v>
      </c>
      <c r="B284" s="172">
        <f t="shared" si="7"/>
        <v>945</v>
      </c>
      <c r="F284" s="143" t="s">
        <v>271</v>
      </c>
      <c r="G284" s="145"/>
      <c r="H284" s="145"/>
      <c r="I284" s="172">
        <f t="shared" si="8"/>
        <v>405</v>
      </c>
    </row>
    <row r="285" spans="1:9">
      <c r="A285" s="143" t="s">
        <v>284</v>
      </c>
      <c r="B285" s="172">
        <f t="shared" si="7"/>
        <v>990</v>
      </c>
      <c r="F285" s="143" t="s">
        <v>272</v>
      </c>
      <c r="G285" s="145"/>
      <c r="H285" s="145"/>
      <c r="I285" s="172">
        <f t="shared" si="8"/>
        <v>450</v>
      </c>
    </row>
    <row r="286" spans="1:9">
      <c r="A286" s="143" t="s">
        <v>285</v>
      </c>
      <c r="B286" s="172">
        <f t="shared" si="7"/>
        <v>1035</v>
      </c>
      <c r="F286" s="143" t="s">
        <v>273</v>
      </c>
      <c r="G286" s="145"/>
      <c r="H286" s="145"/>
      <c r="I286" s="172">
        <f t="shared" si="8"/>
        <v>495</v>
      </c>
    </row>
    <row r="287" spans="1:9">
      <c r="A287" s="143" t="s">
        <v>286</v>
      </c>
      <c r="B287" s="172">
        <f t="shared" si="7"/>
        <v>1080</v>
      </c>
      <c r="F287" s="143" t="s">
        <v>274</v>
      </c>
      <c r="G287" s="145"/>
      <c r="H287" s="145"/>
      <c r="I287" s="172">
        <f t="shared" si="8"/>
        <v>540</v>
      </c>
    </row>
    <row r="288" spans="1:9">
      <c r="A288" s="143" t="s">
        <v>456</v>
      </c>
      <c r="B288" s="172">
        <f t="shared" si="7"/>
        <v>1125</v>
      </c>
      <c r="F288" s="143" t="s">
        <v>275</v>
      </c>
      <c r="G288" s="145"/>
      <c r="H288" s="145"/>
      <c r="I288" s="172">
        <f t="shared" si="8"/>
        <v>585</v>
      </c>
    </row>
    <row r="289" spans="1:9">
      <c r="A289" s="143" t="s">
        <v>457</v>
      </c>
      <c r="B289" s="172">
        <f t="shared" si="7"/>
        <v>1170</v>
      </c>
      <c r="F289" s="143" t="s">
        <v>276</v>
      </c>
      <c r="G289" s="145"/>
      <c r="H289" s="145"/>
      <c r="I289" s="172">
        <f t="shared" si="8"/>
        <v>630</v>
      </c>
    </row>
    <row r="290" spans="1:9">
      <c r="A290" s="143" t="s">
        <v>458</v>
      </c>
      <c r="B290" s="172">
        <f t="shared" si="7"/>
        <v>1215</v>
      </c>
      <c r="F290" s="143" t="s">
        <v>277</v>
      </c>
      <c r="G290" s="145"/>
      <c r="H290" s="145"/>
      <c r="I290" s="172">
        <f t="shared" si="8"/>
        <v>675</v>
      </c>
    </row>
    <row r="291" spans="1:9">
      <c r="A291" s="143" t="s">
        <v>459</v>
      </c>
      <c r="B291" s="172">
        <f t="shared" si="7"/>
        <v>1260</v>
      </c>
      <c r="F291" s="143" t="s">
        <v>278</v>
      </c>
      <c r="G291" s="145"/>
      <c r="H291" s="145"/>
      <c r="I291" s="172">
        <f t="shared" si="8"/>
        <v>720</v>
      </c>
    </row>
    <row r="292" spans="1:9">
      <c r="A292" s="143" t="s">
        <v>460</v>
      </c>
      <c r="B292" s="172">
        <f t="shared" si="7"/>
        <v>1305</v>
      </c>
      <c r="F292" s="143" t="s">
        <v>279</v>
      </c>
      <c r="G292" s="145"/>
      <c r="H292" s="145"/>
      <c r="I292" s="172">
        <f t="shared" si="8"/>
        <v>765</v>
      </c>
    </row>
    <row r="293" spans="1:9">
      <c r="A293" s="143" t="s">
        <v>461</v>
      </c>
      <c r="B293" s="172">
        <f t="shared" si="7"/>
        <v>1350</v>
      </c>
      <c r="F293" s="143" t="s">
        <v>280</v>
      </c>
      <c r="G293" s="145"/>
      <c r="H293" s="145"/>
      <c r="I293" s="172">
        <f t="shared" si="8"/>
        <v>810</v>
      </c>
    </row>
    <row r="294" spans="1:9">
      <c r="A294" s="143" t="s">
        <v>462</v>
      </c>
      <c r="B294" s="172">
        <f t="shared" si="7"/>
        <v>1395</v>
      </c>
      <c r="F294" s="143" t="s">
        <v>281</v>
      </c>
      <c r="G294" s="145"/>
      <c r="H294" s="145"/>
      <c r="I294" s="172">
        <f t="shared" si="8"/>
        <v>855</v>
      </c>
    </row>
    <row r="295" spans="1:9">
      <c r="A295" s="143" t="s">
        <v>463</v>
      </c>
      <c r="B295" s="172">
        <f t="shared" si="7"/>
        <v>1440</v>
      </c>
      <c r="F295" s="143" t="s">
        <v>282</v>
      </c>
      <c r="G295" s="145"/>
      <c r="H295" s="145"/>
      <c r="I295" s="172">
        <f t="shared" si="8"/>
        <v>900</v>
      </c>
    </row>
    <row r="296" spans="1:9">
      <c r="A296" s="143" t="s">
        <v>464</v>
      </c>
      <c r="B296" s="172">
        <f t="shared" si="7"/>
        <v>1485</v>
      </c>
      <c r="F296" s="143" t="s">
        <v>283</v>
      </c>
      <c r="G296" s="145"/>
      <c r="H296" s="145"/>
      <c r="I296" s="172">
        <f t="shared" si="8"/>
        <v>945</v>
      </c>
    </row>
    <row r="297" spans="1:9">
      <c r="A297" s="143" t="s">
        <v>465</v>
      </c>
      <c r="B297" s="172">
        <f t="shared" si="7"/>
        <v>1530</v>
      </c>
      <c r="F297" s="143" t="s">
        <v>284</v>
      </c>
      <c r="G297" s="145"/>
      <c r="H297" s="145"/>
      <c r="I297" s="172">
        <f t="shared" si="8"/>
        <v>990</v>
      </c>
    </row>
    <row r="298" spans="1:9">
      <c r="A298" s="143" t="s">
        <v>466</v>
      </c>
      <c r="B298" s="172">
        <f t="shared" si="7"/>
        <v>1575</v>
      </c>
      <c r="F298" s="143" t="s">
        <v>285</v>
      </c>
      <c r="G298" s="145"/>
      <c r="H298" s="145"/>
      <c r="I298" s="172">
        <f t="shared" si="8"/>
        <v>1035</v>
      </c>
    </row>
    <row r="299" spans="1:9">
      <c r="A299" s="143" t="s">
        <v>467</v>
      </c>
      <c r="B299" s="172">
        <f t="shared" si="7"/>
        <v>1620</v>
      </c>
      <c r="F299" s="143" t="s">
        <v>286</v>
      </c>
      <c r="G299" s="145"/>
      <c r="H299" s="145"/>
      <c r="I299" s="172">
        <f t="shared" si="8"/>
        <v>1080</v>
      </c>
    </row>
    <row r="300" spans="1:9">
      <c r="A300" s="143" t="s">
        <v>468</v>
      </c>
      <c r="B300" s="172">
        <f t="shared" si="7"/>
        <v>1665</v>
      </c>
      <c r="F300" s="143" t="s">
        <v>456</v>
      </c>
      <c r="G300" s="145"/>
      <c r="H300" s="145"/>
      <c r="I300" s="172">
        <f t="shared" si="8"/>
        <v>1125</v>
      </c>
    </row>
    <row r="301" spans="1:9">
      <c r="A301" s="143" t="s">
        <v>469</v>
      </c>
      <c r="B301" s="172">
        <f t="shared" si="7"/>
        <v>1710</v>
      </c>
      <c r="F301" s="143" t="s">
        <v>457</v>
      </c>
      <c r="G301" s="145"/>
      <c r="H301" s="145"/>
      <c r="I301" s="172">
        <f t="shared" si="8"/>
        <v>1170</v>
      </c>
    </row>
    <row r="302" spans="1:9">
      <c r="A302" s="143" t="s">
        <v>470</v>
      </c>
      <c r="B302" s="172">
        <f t="shared" si="7"/>
        <v>1755</v>
      </c>
      <c r="F302" s="143" t="s">
        <v>458</v>
      </c>
      <c r="G302" s="145"/>
      <c r="H302" s="145"/>
      <c r="I302" s="172">
        <f t="shared" si="8"/>
        <v>1215</v>
      </c>
    </row>
    <row r="303" spans="1:9">
      <c r="A303" s="143" t="s">
        <v>471</v>
      </c>
      <c r="B303" s="172">
        <f t="shared" si="7"/>
        <v>1800</v>
      </c>
      <c r="F303" s="143" t="s">
        <v>459</v>
      </c>
      <c r="G303" s="145"/>
      <c r="H303" s="145"/>
      <c r="I303" s="172">
        <f t="shared" si="8"/>
        <v>1260</v>
      </c>
    </row>
    <row r="304" spans="1:9">
      <c r="A304" s="143" t="s">
        <v>472</v>
      </c>
      <c r="B304" s="172">
        <f t="shared" si="7"/>
        <v>1845</v>
      </c>
      <c r="F304" s="143" t="s">
        <v>460</v>
      </c>
      <c r="G304" s="145"/>
      <c r="H304" s="145"/>
      <c r="I304" s="172">
        <f t="shared" si="8"/>
        <v>1305</v>
      </c>
    </row>
    <row r="305" spans="1:9">
      <c r="A305" s="143" t="s">
        <v>473</v>
      </c>
      <c r="B305" s="172">
        <f t="shared" si="7"/>
        <v>1890</v>
      </c>
      <c r="F305" s="143" t="s">
        <v>461</v>
      </c>
      <c r="G305" s="145"/>
      <c r="H305" s="145"/>
      <c r="I305" s="172">
        <f t="shared" si="8"/>
        <v>1350</v>
      </c>
    </row>
    <row r="306" spans="1:9">
      <c r="A306" s="143" t="s">
        <v>474</v>
      </c>
      <c r="B306" s="172">
        <f t="shared" si="7"/>
        <v>1935</v>
      </c>
      <c r="F306" s="143" t="s">
        <v>462</v>
      </c>
      <c r="G306" s="145"/>
      <c r="H306" s="145"/>
      <c r="I306" s="172">
        <f t="shared" si="8"/>
        <v>1395</v>
      </c>
    </row>
    <row r="307" spans="1:9">
      <c r="A307" s="143" t="s">
        <v>475</v>
      </c>
      <c r="B307" s="172">
        <f t="shared" si="7"/>
        <v>1980</v>
      </c>
      <c r="F307" s="143" t="s">
        <v>463</v>
      </c>
      <c r="G307" s="145"/>
      <c r="H307" s="145"/>
      <c r="I307" s="172">
        <f t="shared" si="8"/>
        <v>1440</v>
      </c>
    </row>
    <row r="308" spans="1:9">
      <c r="A308" s="143" t="s">
        <v>476</v>
      </c>
      <c r="B308" s="172">
        <f t="shared" si="7"/>
        <v>2025</v>
      </c>
      <c r="F308" s="143" t="s">
        <v>464</v>
      </c>
      <c r="G308" s="145"/>
      <c r="H308" s="145"/>
      <c r="I308" s="172">
        <f t="shared" si="8"/>
        <v>1485</v>
      </c>
    </row>
    <row r="309" spans="1:9">
      <c r="A309" s="143" t="s">
        <v>477</v>
      </c>
      <c r="B309" s="172">
        <f t="shared" si="7"/>
        <v>2070</v>
      </c>
      <c r="F309" s="143" t="s">
        <v>465</v>
      </c>
      <c r="G309" s="145"/>
      <c r="H309" s="145"/>
      <c r="I309" s="172">
        <f t="shared" si="8"/>
        <v>1530</v>
      </c>
    </row>
    <row r="310" spans="1:9">
      <c r="A310" s="143" t="s">
        <v>478</v>
      </c>
      <c r="B310" s="172">
        <f t="shared" si="7"/>
        <v>2115</v>
      </c>
      <c r="F310" s="143" t="s">
        <v>466</v>
      </c>
      <c r="G310" s="145"/>
      <c r="H310" s="145"/>
      <c r="I310" s="172">
        <f t="shared" si="8"/>
        <v>1575</v>
      </c>
    </row>
    <row r="311" spans="1:9">
      <c r="A311" s="143" t="s">
        <v>479</v>
      </c>
      <c r="B311" s="172">
        <f t="shared" si="7"/>
        <v>2160</v>
      </c>
      <c r="F311" s="143" t="s">
        <v>467</v>
      </c>
      <c r="G311" s="145"/>
      <c r="H311" s="145"/>
      <c r="I311" s="172">
        <f t="shared" si="8"/>
        <v>1620</v>
      </c>
    </row>
    <row r="312" spans="1:9">
      <c r="A312" s="143" t="s">
        <v>480</v>
      </c>
      <c r="B312" s="172">
        <f t="shared" si="7"/>
        <v>2205</v>
      </c>
      <c r="F312" s="143" t="s">
        <v>468</v>
      </c>
      <c r="G312" s="145"/>
      <c r="H312" s="145"/>
      <c r="I312" s="172">
        <f t="shared" si="8"/>
        <v>1665</v>
      </c>
    </row>
    <row r="313" spans="1:9">
      <c r="A313" s="143" t="s">
        <v>481</v>
      </c>
      <c r="B313" s="172">
        <f t="shared" si="7"/>
        <v>2250</v>
      </c>
      <c r="F313" s="143" t="s">
        <v>469</v>
      </c>
      <c r="G313" s="145"/>
      <c r="H313" s="145"/>
      <c r="I313" s="172">
        <f t="shared" si="8"/>
        <v>1710</v>
      </c>
    </row>
    <row r="314" spans="1:9">
      <c r="A314" s="143" t="s">
        <v>532</v>
      </c>
      <c r="B314" s="172">
        <v>0</v>
      </c>
      <c r="F314" s="143"/>
      <c r="G314" s="145"/>
      <c r="H314" s="145"/>
      <c r="I314" s="172"/>
    </row>
    <row r="315" spans="1:9">
      <c r="A315" s="143" t="s">
        <v>112</v>
      </c>
      <c r="B315" s="172">
        <v>0</v>
      </c>
      <c r="F315" s="143"/>
      <c r="G315" s="145"/>
      <c r="H315" s="145"/>
      <c r="I315" s="172"/>
    </row>
    <row r="316" spans="1:9">
      <c r="A316" s="143" t="s">
        <v>263</v>
      </c>
      <c r="B316" s="172">
        <v>45</v>
      </c>
      <c r="F316" s="143" t="s">
        <v>470</v>
      </c>
      <c r="G316" s="145"/>
      <c r="H316" s="145"/>
      <c r="I316" s="172">
        <f>I313+45</f>
        <v>1755</v>
      </c>
    </row>
    <row r="317" spans="1:9">
      <c r="A317" s="143" t="s">
        <v>264</v>
      </c>
      <c r="B317" s="172">
        <f>B316+45</f>
        <v>90</v>
      </c>
      <c r="F317" s="143" t="s">
        <v>471</v>
      </c>
      <c r="G317" s="145"/>
      <c r="H317" s="145"/>
      <c r="I317" s="172">
        <f t="shared" si="8"/>
        <v>1800</v>
      </c>
    </row>
    <row r="318" spans="1:9">
      <c r="A318" s="143" t="s">
        <v>265</v>
      </c>
      <c r="B318" s="172">
        <f t="shared" ref="B318:B365" si="9">B317+45</f>
        <v>135</v>
      </c>
      <c r="F318" s="143" t="s">
        <v>472</v>
      </c>
      <c r="G318" s="145"/>
      <c r="H318" s="145"/>
      <c r="I318" s="172">
        <f t="shared" si="8"/>
        <v>1845</v>
      </c>
    </row>
    <row r="319" spans="1:9">
      <c r="A319" s="143" t="s">
        <v>266</v>
      </c>
      <c r="B319" s="172">
        <f t="shared" si="9"/>
        <v>180</v>
      </c>
      <c r="F319" s="143" t="s">
        <v>473</v>
      </c>
      <c r="G319" s="145"/>
      <c r="H319" s="145"/>
      <c r="I319" s="172">
        <f t="shared" si="8"/>
        <v>1890</v>
      </c>
    </row>
    <row r="320" spans="1:9">
      <c r="A320" s="143" t="s">
        <v>267</v>
      </c>
      <c r="B320" s="172">
        <f t="shared" si="9"/>
        <v>225</v>
      </c>
      <c r="F320" s="143" t="s">
        <v>474</v>
      </c>
      <c r="G320" s="145"/>
      <c r="H320" s="145"/>
      <c r="I320" s="172">
        <f t="shared" si="8"/>
        <v>1935</v>
      </c>
    </row>
    <row r="321" spans="1:9">
      <c r="A321" s="143" t="s">
        <v>268</v>
      </c>
      <c r="B321" s="172">
        <f t="shared" si="9"/>
        <v>270</v>
      </c>
      <c r="F321" s="143" t="s">
        <v>475</v>
      </c>
      <c r="G321" s="145"/>
      <c r="H321" s="145"/>
      <c r="I321" s="172">
        <f t="shared" si="8"/>
        <v>1980</v>
      </c>
    </row>
    <row r="322" spans="1:9">
      <c r="A322" s="143" t="s">
        <v>269</v>
      </c>
      <c r="B322" s="172">
        <f t="shared" si="9"/>
        <v>315</v>
      </c>
      <c r="F322" s="143" t="s">
        <v>476</v>
      </c>
      <c r="G322" s="145"/>
      <c r="H322" s="145"/>
      <c r="I322" s="172">
        <f t="shared" si="8"/>
        <v>2025</v>
      </c>
    </row>
    <row r="323" spans="1:9">
      <c r="A323" s="143" t="s">
        <v>270</v>
      </c>
      <c r="B323" s="172">
        <f t="shared" si="9"/>
        <v>360</v>
      </c>
      <c r="F323" s="143" t="s">
        <v>477</v>
      </c>
      <c r="G323" s="145"/>
      <c r="H323" s="145"/>
      <c r="I323" s="172">
        <f t="shared" si="8"/>
        <v>2070</v>
      </c>
    </row>
    <row r="324" spans="1:9">
      <c r="A324" s="143" t="s">
        <v>271</v>
      </c>
      <c r="B324" s="172">
        <f t="shared" si="9"/>
        <v>405</v>
      </c>
      <c r="F324" s="143" t="s">
        <v>478</v>
      </c>
      <c r="G324" s="145"/>
      <c r="H324" s="145"/>
      <c r="I324" s="172">
        <f t="shared" si="8"/>
        <v>2115</v>
      </c>
    </row>
    <row r="325" spans="1:9">
      <c r="A325" s="143" t="s">
        <v>272</v>
      </c>
      <c r="B325" s="172">
        <f t="shared" si="9"/>
        <v>450</v>
      </c>
      <c r="F325" s="143" t="s">
        <v>479</v>
      </c>
      <c r="G325" s="145"/>
      <c r="H325" s="145"/>
      <c r="I325" s="172">
        <f t="shared" si="8"/>
        <v>2160</v>
      </c>
    </row>
    <row r="326" spans="1:9">
      <c r="A326" s="143" t="s">
        <v>273</v>
      </c>
      <c r="B326" s="172">
        <f t="shared" si="9"/>
        <v>495</v>
      </c>
      <c r="F326" s="143" t="s">
        <v>480</v>
      </c>
      <c r="G326" s="145"/>
      <c r="H326" s="145"/>
      <c r="I326" s="172">
        <f t="shared" si="8"/>
        <v>2205</v>
      </c>
    </row>
    <row r="327" spans="1:9">
      <c r="A327" s="143" t="s">
        <v>274</v>
      </c>
      <c r="B327" s="172">
        <f t="shared" si="9"/>
        <v>540</v>
      </c>
      <c r="F327" s="143" t="s">
        <v>481</v>
      </c>
      <c r="G327" s="145"/>
      <c r="H327" s="145"/>
      <c r="I327" s="172">
        <f t="shared" si="8"/>
        <v>2250</v>
      </c>
    </row>
    <row r="328" spans="1:9">
      <c r="A328" s="143" t="s">
        <v>275</v>
      </c>
      <c r="B328" s="172">
        <f t="shared" si="9"/>
        <v>585</v>
      </c>
      <c r="F328" s="143" t="s">
        <v>263</v>
      </c>
      <c r="G328" s="145"/>
      <c r="H328" s="145"/>
      <c r="I328" s="172">
        <v>45</v>
      </c>
    </row>
    <row r="329" spans="1:9">
      <c r="A329" s="143" t="s">
        <v>276</v>
      </c>
      <c r="B329" s="172">
        <f t="shared" si="9"/>
        <v>630</v>
      </c>
      <c r="F329" s="143" t="s">
        <v>264</v>
      </c>
      <c r="G329" s="145"/>
      <c r="H329" s="145"/>
      <c r="I329" s="172">
        <f>I328+45</f>
        <v>90</v>
      </c>
    </row>
    <row r="330" spans="1:9">
      <c r="A330" s="143" t="s">
        <v>277</v>
      </c>
      <c r="B330" s="172">
        <f t="shared" si="9"/>
        <v>675</v>
      </c>
      <c r="F330" s="143" t="s">
        <v>265</v>
      </c>
      <c r="G330" s="145"/>
      <c r="H330" s="145"/>
      <c r="I330" s="172">
        <f t="shared" ref="I330:I379" si="10">I329+45</f>
        <v>135</v>
      </c>
    </row>
    <row r="331" spans="1:9">
      <c r="A331" s="143" t="s">
        <v>278</v>
      </c>
      <c r="B331" s="172">
        <f t="shared" si="9"/>
        <v>720</v>
      </c>
      <c r="F331" s="143" t="s">
        <v>266</v>
      </c>
      <c r="G331" s="145"/>
      <c r="H331" s="145"/>
      <c r="I331" s="172">
        <f t="shared" si="10"/>
        <v>180</v>
      </c>
    </row>
    <row r="332" spans="1:9">
      <c r="A332" s="143" t="s">
        <v>279</v>
      </c>
      <c r="B332" s="172">
        <f t="shared" si="9"/>
        <v>765</v>
      </c>
      <c r="F332" s="143" t="s">
        <v>267</v>
      </c>
      <c r="G332" s="145"/>
      <c r="H332" s="145"/>
      <c r="I332" s="172">
        <f t="shared" si="10"/>
        <v>225</v>
      </c>
    </row>
    <row r="333" spans="1:9">
      <c r="A333" s="143" t="s">
        <v>280</v>
      </c>
      <c r="B333" s="172">
        <f t="shared" si="9"/>
        <v>810</v>
      </c>
      <c r="F333" s="143" t="s">
        <v>268</v>
      </c>
      <c r="G333" s="145"/>
      <c r="H333" s="145"/>
      <c r="I333" s="172">
        <f t="shared" si="10"/>
        <v>270</v>
      </c>
    </row>
    <row r="334" spans="1:9">
      <c r="A334" s="143" t="s">
        <v>281</v>
      </c>
      <c r="B334" s="172">
        <f t="shared" si="9"/>
        <v>855</v>
      </c>
      <c r="F334" s="143" t="s">
        <v>269</v>
      </c>
      <c r="G334" s="145"/>
      <c r="H334" s="145"/>
      <c r="I334" s="172">
        <f t="shared" si="10"/>
        <v>315</v>
      </c>
    </row>
    <row r="335" spans="1:9">
      <c r="A335" s="143" t="s">
        <v>282</v>
      </c>
      <c r="B335" s="172">
        <f t="shared" si="9"/>
        <v>900</v>
      </c>
      <c r="F335" s="143" t="s">
        <v>270</v>
      </c>
      <c r="G335" s="145"/>
      <c r="H335" s="145"/>
      <c r="I335" s="172">
        <f t="shared" si="10"/>
        <v>360</v>
      </c>
    </row>
    <row r="336" spans="1:9">
      <c r="A336" s="143" t="s">
        <v>283</v>
      </c>
      <c r="B336" s="172">
        <f t="shared" si="9"/>
        <v>945</v>
      </c>
      <c r="F336" s="143" t="s">
        <v>271</v>
      </c>
      <c r="G336" s="145"/>
      <c r="H336" s="145"/>
      <c r="I336" s="172">
        <f t="shared" si="10"/>
        <v>405</v>
      </c>
    </row>
    <row r="337" spans="1:9">
      <c r="A337" s="143" t="s">
        <v>284</v>
      </c>
      <c r="B337" s="172">
        <f t="shared" si="9"/>
        <v>990</v>
      </c>
      <c r="F337" s="143" t="s">
        <v>272</v>
      </c>
      <c r="G337" s="145"/>
      <c r="H337" s="145"/>
      <c r="I337" s="172">
        <f t="shared" si="10"/>
        <v>450</v>
      </c>
    </row>
    <row r="338" spans="1:9">
      <c r="A338" s="143" t="s">
        <v>285</v>
      </c>
      <c r="B338" s="172">
        <f t="shared" si="9"/>
        <v>1035</v>
      </c>
      <c r="F338" s="143" t="s">
        <v>273</v>
      </c>
      <c r="G338" s="145"/>
      <c r="H338" s="145"/>
      <c r="I338" s="172">
        <f t="shared" si="10"/>
        <v>495</v>
      </c>
    </row>
    <row r="339" spans="1:9">
      <c r="A339" s="143" t="s">
        <v>286</v>
      </c>
      <c r="B339" s="172">
        <f t="shared" si="9"/>
        <v>1080</v>
      </c>
      <c r="F339" s="143" t="s">
        <v>274</v>
      </c>
      <c r="G339" s="145"/>
      <c r="H339" s="145"/>
      <c r="I339" s="172">
        <f t="shared" si="10"/>
        <v>540</v>
      </c>
    </row>
    <row r="340" spans="1:9">
      <c r="A340" s="143" t="s">
        <v>456</v>
      </c>
      <c r="B340" s="172">
        <f t="shared" si="9"/>
        <v>1125</v>
      </c>
      <c r="F340" s="143" t="s">
        <v>275</v>
      </c>
      <c r="G340" s="145"/>
      <c r="H340" s="145"/>
      <c r="I340" s="172">
        <f t="shared" si="10"/>
        <v>585</v>
      </c>
    </row>
    <row r="341" spans="1:9">
      <c r="A341" s="143" t="s">
        <v>457</v>
      </c>
      <c r="B341" s="172">
        <f t="shared" si="9"/>
        <v>1170</v>
      </c>
      <c r="F341" s="143" t="s">
        <v>276</v>
      </c>
      <c r="G341" s="145"/>
      <c r="H341" s="145"/>
      <c r="I341" s="172">
        <f t="shared" si="10"/>
        <v>630</v>
      </c>
    </row>
    <row r="342" spans="1:9">
      <c r="A342" s="143" t="s">
        <v>458</v>
      </c>
      <c r="B342" s="172">
        <f t="shared" si="9"/>
        <v>1215</v>
      </c>
      <c r="F342" s="143" t="s">
        <v>277</v>
      </c>
      <c r="G342" s="145"/>
      <c r="H342" s="145"/>
      <c r="I342" s="172">
        <f t="shared" si="10"/>
        <v>675</v>
      </c>
    </row>
    <row r="343" spans="1:9">
      <c r="A343" s="143" t="s">
        <v>459</v>
      </c>
      <c r="B343" s="172">
        <f t="shared" si="9"/>
        <v>1260</v>
      </c>
      <c r="F343" s="143" t="s">
        <v>278</v>
      </c>
      <c r="G343" s="145"/>
      <c r="H343" s="145"/>
      <c r="I343" s="172">
        <f t="shared" si="10"/>
        <v>720</v>
      </c>
    </row>
    <row r="344" spans="1:9">
      <c r="A344" s="143" t="s">
        <v>460</v>
      </c>
      <c r="B344" s="172">
        <f t="shared" si="9"/>
        <v>1305</v>
      </c>
      <c r="F344" s="143" t="s">
        <v>279</v>
      </c>
      <c r="G344" s="145"/>
      <c r="H344" s="145"/>
      <c r="I344" s="172">
        <f t="shared" si="10"/>
        <v>765</v>
      </c>
    </row>
    <row r="345" spans="1:9">
      <c r="A345" s="143" t="s">
        <v>461</v>
      </c>
      <c r="B345" s="172">
        <f t="shared" si="9"/>
        <v>1350</v>
      </c>
      <c r="F345" s="143" t="s">
        <v>280</v>
      </c>
      <c r="G345" s="145"/>
      <c r="H345" s="145"/>
      <c r="I345" s="172">
        <f t="shared" si="10"/>
        <v>810</v>
      </c>
    </row>
    <row r="346" spans="1:9">
      <c r="A346" s="143" t="s">
        <v>462</v>
      </c>
      <c r="B346" s="172">
        <f t="shared" si="9"/>
        <v>1395</v>
      </c>
      <c r="F346" s="143" t="s">
        <v>281</v>
      </c>
      <c r="G346" s="145"/>
      <c r="H346" s="145"/>
      <c r="I346" s="172">
        <f t="shared" si="10"/>
        <v>855</v>
      </c>
    </row>
    <row r="347" spans="1:9">
      <c r="A347" s="143" t="s">
        <v>463</v>
      </c>
      <c r="B347" s="172">
        <f t="shared" si="9"/>
        <v>1440</v>
      </c>
      <c r="F347" s="143" t="s">
        <v>282</v>
      </c>
      <c r="G347" s="145"/>
      <c r="H347" s="145"/>
      <c r="I347" s="172">
        <f t="shared" si="10"/>
        <v>900</v>
      </c>
    </row>
    <row r="348" spans="1:9">
      <c r="A348" s="143" t="s">
        <v>464</v>
      </c>
      <c r="B348" s="172">
        <f t="shared" si="9"/>
        <v>1485</v>
      </c>
      <c r="F348" s="143" t="s">
        <v>283</v>
      </c>
      <c r="G348" s="145"/>
      <c r="H348" s="145"/>
      <c r="I348" s="172">
        <f t="shared" si="10"/>
        <v>945</v>
      </c>
    </row>
    <row r="349" spans="1:9">
      <c r="A349" s="143" t="s">
        <v>465</v>
      </c>
      <c r="B349" s="172">
        <f t="shared" si="9"/>
        <v>1530</v>
      </c>
      <c r="F349" s="143" t="s">
        <v>284</v>
      </c>
      <c r="G349" s="145"/>
      <c r="H349" s="145"/>
      <c r="I349" s="172">
        <f t="shared" si="10"/>
        <v>990</v>
      </c>
    </row>
    <row r="350" spans="1:9">
      <c r="A350" s="143" t="s">
        <v>466</v>
      </c>
      <c r="B350" s="172">
        <f t="shared" si="9"/>
        <v>1575</v>
      </c>
      <c r="F350" s="143" t="s">
        <v>285</v>
      </c>
      <c r="G350" s="145"/>
      <c r="H350" s="145"/>
      <c r="I350" s="172">
        <f t="shared" si="10"/>
        <v>1035</v>
      </c>
    </row>
    <row r="351" spans="1:9">
      <c r="A351" s="143" t="s">
        <v>467</v>
      </c>
      <c r="B351" s="172">
        <f t="shared" si="9"/>
        <v>1620</v>
      </c>
      <c r="F351" s="143" t="s">
        <v>286</v>
      </c>
      <c r="G351" s="145"/>
      <c r="H351" s="145"/>
      <c r="I351" s="172">
        <f t="shared" si="10"/>
        <v>1080</v>
      </c>
    </row>
    <row r="352" spans="1:9">
      <c r="A352" s="143" t="s">
        <v>468</v>
      </c>
      <c r="B352" s="172">
        <f t="shared" si="9"/>
        <v>1665</v>
      </c>
      <c r="F352" s="143" t="s">
        <v>456</v>
      </c>
      <c r="G352" s="145"/>
      <c r="H352" s="145"/>
      <c r="I352" s="172">
        <f t="shared" si="10"/>
        <v>1125</v>
      </c>
    </row>
    <row r="353" spans="1:9">
      <c r="A353" s="143" t="s">
        <v>469</v>
      </c>
      <c r="B353" s="172">
        <f t="shared" si="9"/>
        <v>1710</v>
      </c>
      <c r="F353" s="143" t="s">
        <v>457</v>
      </c>
      <c r="G353" s="145"/>
      <c r="H353" s="145"/>
      <c r="I353" s="172">
        <f t="shared" si="10"/>
        <v>1170</v>
      </c>
    </row>
    <row r="354" spans="1:9">
      <c r="A354" s="143" t="s">
        <v>470</v>
      </c>
      <c r="B354" s="172">
        <f t="shared" si="9"/>
        <v>1755</v>
      </c>
      <c r="F354" s="143" t="s">
        <v>458</v>
      </c>
      <c r="G354" s="145"/>
      <c r="H354" s="145"/>
      <c r="I354" s="172">
        <f t="shared" si="10"/>
        <v>1215</v>
      </c>
    </row>
    <row r="355" spans="1:9">
      <c r="A355" s="143" t="s">
        <v>471</v>
      </c>
      <c r="B355" s="172">
        <f t="shared" si="9"/>
        <v>1800</v>
      </c>
      <c r="F355" s="143" t="s">
        <v>459</v>
      </c>
      <c r="G355" s="145"/>
      <c r="H355" s="145"/>
      <c r="I355" s="172">
        <f t="shared" si="10"/>
        <v>1260</v>
      </c>
    </row>
    <row r="356" spans="1:9">
      <c r="A356" s="143" t="s">
        <v>472</v>
      </c>
      <c r="B356" s="172">
        <f t="shared" si="9"/>
        <v>1845</v>
      </c>
      <c r="F356" s="143" t="s">
        <v>460</v>
      </c>
      <c r="G356" s="145"/>
      <c r="H356" s="145"/>
      <c r="I356" s="172">
        <f t="shared" si="10"/>
        <v>1305</v>
      </c>
    </row>
    <row r="357" spans="1:9">
      <c r="A357" s="143" t="s">
        <v>473</v>
      </c>
      <c r="B357" s="172">
        <f t="shared" si="9"/>
        <v>1890</v>
      </c>
      <c r="F357" s="143" t="s">
        <v>461</v>
      </c>
      <c r="G357" s="145"/>
      <c r="H357" s="145"/>
      <c r="I357" s="172">
        <f t="shared" si="10"/>
        <v>1350</v>
      </c>
    </row>
    <row r="358" spans="1:9">
      <c r="A358" s="143" t="s">
        <v>474</v>
      </c>
      <c r="B358" s="172">
        <f t="shared" si="9"/>
        <v>1935</v>
      </c>
      <c r="F358" s="143" t="s">
        <v>462</v>
      </c>
      <c r="G358" s="145"/>
      <c r="H358" s="145"/>
      <c r="I358" s="172">
        <f t="shared" si="10"/>
        <v>1395</v>
      </c>
    </row>
    <row r="359" spans="1:9">
      <c r="A359" s="143" t="s">
        <v>475</v>
      </c>
      <c r="B359" s="172">
        <f t="shared" si="9"/>
        <v>1980</v>
      </c>
      <c r="F359" s="143" t="s">
        <v>463</v>
      </c>
      <c r="G359" s="145"/>
      <c r="H359" s="145"/>
      <c r="I359" s="172">
        <f t="shared" si="10"/>
        <v>1440</v>
      </c>
    </row>
    <row r="360" spans="1:9">
      <c r="A360" s="143" t="s">
        <v>476</v>
      </c>
      <c r="B360" s="172">
        <f t="shared" si="9"/>
        <v>2025</v>
      </c>
      <c r="F360" s="143" t="s">
        <v>464</v>
      </c>
      <c r="G360" s="145"/>
      <c r="H360" s="145"/>
      <c r="I360" s="172">
        <f t="shared" si="10"/>
        <v>1485</v>
      </c>
    </row>
    <row r="361" spans="1:9">
      <c r="A361" s="143" t="s">
        <v>477</v>
      </c>
      <c r="B361" s="172">
        <f t="shared" si="9"/>
        <v>2070</v>
      </c>
      <c r="F361" s="143" t="s">
        <v>465</v>
      </c>
      <c r="G361" s="145"/>
      <c r="H361" s="145"/>
      <c r="I361" s="172">
        <f t="shared" si="10"/>
        <v>1530</v>
      </c>
    </row>
    <row r="362" spans="1:9">
      <c r="A362" s="143" t="s">
        <v>478</v>
      </c>
      <c r="B362" s="172">
        <f t="shared" si="9"/>
        <v>2115</v>
      </c>
      <c r="F362" s="143" t="s">
        <v>466</v>
      </c>
      <c r="G362" s="145"/>
      <c r="H362" s="145"/>
      <c r="I362" s="172">
        <f t="shared" si="10"/>
        <v>1575</v>
      </c>
    </row>
    <row r="363" spans="1:9">
      <c r="A363" s="143" t="s">
        <v>479</v>
      </c>
      <c r="B363" s="172">
        <f t="shared" si="9"/>
        <v>2160</v>
      </c>
      <c r="F363" s="143" t="s">
        <v>467</v>
      </c>
      <c r="G363" s="145"/>
      <c r="H363" s="145"/>
      <c r="I363" s="172">
        <f t="shared" si="10"/>
        <v>1620</v>
      </c>
    </row>
    <row r="364" spans="1:9">
      <c r="A364" s="143" t="s">
        <v>480</v>
      </c>
      <c r="B364" s="172">
        <f t="shared" si="9"/>
        <v>2205</v>
      </c>
      <c r="F364" s="143" t="s">
        <v>468</v>
      </c>
      <c r="G364" s="145"/>
      <c r="H364" s="145"/>
      <c r="I364" s="172">
        <f t="shared" si="10"/>
        <v>1665</v>
      </c>
    </row>
    <row r="365" spans="1:9">
      <c r="A365" s="143" t="s">
        <v>481</v>
      </c>
      <c r="B365" s="172">
        <f t="shared" si="9"/>
        <v>2250</v>
      </c>
      <c r="F365" s="143" t="s">
        <v>469</v>
      </c>
      <c r="G365" s="145"/>
      <c r="H365" s="145"/>
      <c r="I365" s="172">
        <f t="shared" si="10"/>
        <v>1710</v>
      </c>
    </row>
    <row r="366" spans="1:9">
      <c r="A366" s="143" t="s">
        <v>533</v>
      </c>
      <c r="B366" s="172">
        <v>0</v>
      </c>
      <c r="F366" s="143"/>
      <c r="G366" s="145"/>
      <c r="H366" s="145"/>
      <c r="I366" s="172"/>
    </row>
    <row r="367" spans="1:9">
      <c r="A367" s="143" t="s">
        <v>113</v>
      </c>
      <c r="B367" s="172">
        <v>0</v>
      </c>
      <c r="F367" s="143"/>
      <c r="G367" s="145"/>
      <c r="H367" s="145"/>
      <c r="I367" s="172"/>
    </row>
    <row r="368" spans="1:9">
      <c r="A368" s="143" t="s">
        <v>287</v>
      </c>
      <c r="B368" s="172">
        <v>45</v>
      </c>
      <c r="F368" s="143" t="s">
        <v>470</v>
      </c>
      <c r="G368" s="145"/>
      <c r="H368" s="145"/>
      <c r="I368" s="172">
        <f>I365+45</f>
        <v>1755</v>
      </c>
    </row>
    <row r="369" spans="1:9">
      <c r="A369" s="143" t="s">
        <v>288</v>
      </c>
      <c r="B369" s="172">
        <f>B368+45</f>
        <v>90</v>
      </c>
      <c r="F369" s="143" t="s">
        <v>471</v>
      </c>
      <c r="G369" s="145"/>
      <c r="H369" s="145"/>
      <c r="I369" s="172">
        <f t="shared" si="10"/>
        <v>1800</v>
      </c>
    </row>
    <row r="370" spans="1:9">
      <c r="A370" s="143" t="s">
        <v>289</v>
      </c>
      <c r="B370" s="172">
        <f t="shared" ref="B370:B417" si="11">B369+45</f>
        <v>135</v>
      </c>
      <c r="F370" s="143" t="s">
        <v>472</v>
      </c>
      <c r="G370" s="145"/>
      <c r="H370" s="145"/>
      <c r="I370" s="172">
        <f t="shared" si="10"/>
        <v>1845</v>
      </c>
    </row>
    <row r="371" spans="1:9">
      <c r="A371" s="143" t="s">
        <v>290</v>
      </c>
      <c r="B371" s="172">
        <f t="shared" si="11"/>
        <v>180</v>
      </c>
      <c r="F371" s="143" t="s">
        <v>473</v>
      </c>
      <c r="G371" s="145"/>
      <c r="H371" s="145"/>
      <c r="I371" s="172">
        <f t="shared" si="10"/>
        <v>1890</v>
      </c>
    </row>
    <row r="372" spans="1:9">
      <c r="A372" s="143" t="s">
        <v>291</v>
      </c>
      <c r="B372" s="172">
        <f t="shared" si="11"/>
        <v>225</v>
      </c>
      <c r="F372" s="143" t="s">
        <v>474</v>
      </c>
      <c r="G372" s="145"/>
      <c r="H372" s="145"/>
      <c r="I372" s="172">
        <f t="shared" si="10"/>
        <v>1935</v>
      </c>
    </row>
    <row r="373" spans="1:9">
      <c r="A373" s="143" t="s">
        <v>292</v>
      </c>
      <c r="B373" s="172">
        <f t="shared" si="11"/>
        <v>270</v>
      </c>
      <c r="F373" s="143" t="s">
        <v>475</v>
      </c>
      <c r="G373" s="145"/>
      <c r="H373" s="145"/>
      <c r="I373" s="172">
        <f t="shared" si="10"/>
        <v>1980</v>
      </c>
    </row>
    <row r="374" spans="1:9">
      <c r="A374" s="143" t="s">
        <v>293</v>
      </c>
      <c r="B374" s="172">
        <f t="shared" si="11"/>
        <v>315</v>
      </c>
      <c r="F374" s="143" t="s">
        <v>476</v>
      </c>
      <c r="G374" s="145"/>
      <c r="H374" s="145"/>
      <c r="I374" s="172">
        <f t="shared" si="10"/>
        <v>2025</v>
      </c>
    </row>
    <row r="375" spans="1:9">
      <c r="A375" s="143" t="s">
        <v>294</v>
      </c>
      <c r="B375" s="172">
        <f t="shared" si="11"/>
        <v>360</v>
      </c>
      <c r="F375" s="143" t="s">
        <v>477</v>
      </c>
      <c r="G375" s="145"/>
      <c r="H375" s="145"/>
      <c r="I375" s="172">
        <f t="shared" si="10"/>
        <v>2070</v>
      </c>
    </row>
    <row r="376" spans="1:9">
      <c r="A376" s="143" t="s">
        <v>295</v>
      </c>
      <c r="B376" s="172">
        <f t="shared" si="11"/>
        <v>405</v>
      </c>
      <c r="F376" s="143" t="s">
        <v>478</v>
      </c>
      <c r="G376" s="145"/>
      <c r="H376" s="145"/>
      <c r="I376" s="172">
        <f t="shared" si="10"/>
        <v>2115</v>
      </c>
    </row>
    <row r="377" spans="1:9">
      <c r="A377" s="143" t="s">
        <v>296</v>
      </c>
      <c r="B377" s="172">
        <f t="shared" si="11"/>
        <v>450</v>
      </c>
      <c r="F377" s="143" t="s">
        <v>479</v>
      </c>
      <c r="G377" s="145"/>
      <c r="H377" s="145"/>
      <c r="I377" s="172">
        <f t="shared" si="10"/>
        <v>2160</v>
      </c>
    </row>
    <row r="378" spans="1:9">
      <c r="A378" s="143" t="s">
        <v>297</v>
      </c>
      <c r="B378" s="172">
        <f t="shared" si="11"/>
        <v>495</v>
      </c>
      <c r="F378" s="143" t="s">
        <v>480</v>
      </c>
      <c r="G378" s="145"/>
      <c r="H378" s="145"/>
      <c r="I378" s="172">
        <f t="shared" si="10"/>
        <v>2205</v>
      </c>
    </row>
    <row r="379" spans="1:9">
      <c r="A379" s="143" t="s">
        <v>298</v>
      </c>
      <c r="B379" s="172">
        <f t="shared" si="11"/>
        <v>540</v>
      </c>
      <c r="F379" s="143" t="s">
        <v>481</v>
      </c>
      <c r="G379" s="145"/>
      <c r="H379" s="145"/>
      <c r="I379" s="172">
        <f t="shared" si="10"/>
        <v>2250</v>
      </c>
    </row>
    <row r="380" spans="1:9">
      <c r="A380" s="143" t="s">
        <v>299</v>
      </c>
      <c r="B380" s="172">
        <f t="shared" si="11"/>
        <v>585</v>
      </c>
      <c r="F380" s="143" t="s">
        <v>287</v>
      </c>
      <c r="G380" s="145"/>
      <c r="H380" s="145"/>
      <c r="I380" s="172">
        <v>45</v>
      </c>
    </row>
    <row r="381" spans="1:9">
      <c r="A381" s="143" t="s">
        <v>300</v>
      </c>
      <c r="B381" s="172">
        <f t="shared" si="11"/>
        <v>630</v>
      </c>
      <c r="F381" s="143" t="s">
        <v>288</v>
      </c>
      <c r="G381" s="145"/>
      <c r="H381" s="145"/>
      <c r="I381" s="172">
        <f>I380+45</f>
        <v>90</v>
      </c>
    </row>
    <row r="382" spans="1:9">
      <c r="A382" s="143" t="s">
        <v>301</v>
      </c>
      <c r="B382" s="172">
        <f t="shared" si="11"/>
        <v>675</v>
      </c>
      <c r="F382" s="143" t="s">
        <v>289</v>
      </c>
      <c r="G382" s="145"/>
      <c r="H382" s="145"/>
      <c r="I382" s="172">
        <f t="shared" ref="I382:I429" si="12">I381+45</f>
        <v>135</v>
      </c>
    </row>
    <row r="383" spans="1:9">
      <c r="A383" s="143" t="s">
        <v>302</v>
      </c>
      <c r="B383" s="172">
        <f t="shared" si="11"/>
        <v>720</v>
      </c>
      <c r="F383" s="143" t="s">
        <v>290</v>
      </c>
      <c r="G383" s="145"/>
      <c r="H383" s="145"/>
      <c r="I383" s="172">
        <f t="shared" si="12"/>
        <v>180</v>
      </c>
    </row>
    <row r="384" spans="1:9">
      <c r="A384" s="143" t="s">
        <v>303</v>
      </c>
      <c r="B384" s="172">
        <f t="shared" si="11"/>
        <v>765</v>
      </c>
      <c r="F384" s="143" t="s">
        <v>291</v>
      </c>
      <c r="G384" s="145"/>
      <c r="H384" s="145"/>
      <c r="I384" s="172">
        <f t="shared" si="12"/>
        <v>225</v>
      </c>
    </row>
    <row r="385" spans="1:9">
      <c r="A385" s="143" t="s">
        <v>304</v>
      </c>
      <c r="B385" s="172">
        <f t="shared" si="11"/>
        <v>810</v>
      </c>
      <c r="F385" s="143" t="s">
        <v>292</v>
      </c>
      <c r="G385" s="145"/>
      <c r="H385" s="145"/>
      <c r="I385" s="172">
        <f t="shared" si="12"/>
        <v>270</v>
      </c>
    </row>
    <row r="386" spans="1:9">
      <c r="A386" s="143" t="s">
        <v>305</v>
      </c>
      <c r="B386" s="172">
        <f t="shared" si="11"/>
        <v>855</v>
      </c>
      <c r="F386" s="143" t="s">
        <v>293</v>
      </c>
      <c r="G386" s="145"/>
      <c r="H386" s="145"/>
      <c r="I386" s="172">
        <f t="shared" si="12"/>
        <v>315</v>
      </c>
    </row>
    <row r="387" spans="1:9">
      <c r="A387" s="143" t="s">
        <v>306</v>
      </c>
      <c r="B387" s="172">
        <f t="shared" si="11"/>
        <v>900</v>
      </c>
      <c r="F387" s="143" t="s">
        <v>294</v>
      </c>
      <c r="G387" s="145"/>
      <c r="H387" s="145"/>
      <c r="I387" s="172">
        <f t="shared" si="12"/>
        <v>360</v>
      </c>
    </row>
    <row r="388" spans="1:9">
      <c r="A388" s="143" t="s">
        <v>482</v>
      </c>
      <c r="B388" s="172">
        <f t="shared" si="11"/>
        <v>945</v>
      </c>
      <c r="F388" s="143" t="s">
        <v>295</v>
      </c>
      <c r="G388" s="145"/>
      <c r="H388" s="145"/>
      <c r="I388" s="172">
        <f t="shared" si="12"/>
        <v>405</v>
      </c>
    </row>
    <row r="389" spans="1:9">
      <c r="A389" s="143" t="s">
        <v>483</v>
      </c>
      <c r="B389" s="172">
        <f t="shared" si="11"/>
        <v>990</v>
      </c>
      <c r="F389" s="143" t="s">
        <v>296</v>
      </c>
      <c r="G389" s="145"/>
      <c r="H389" s="145"/>
      <c r="I389" s="172">
        <f t="shared" si="12"/>
        <v>450</v>
      </c>
    </row>
    <row r="390" spans="1:9">
      <c r="A390" s="143" t="s">
        <v>484</v>
      </c>
      <c r="B390" s="172">
        <f t="shared" si="11"/>
        <v>1035</v>
      </c>
      <c r="F390" s="143" t="s">
        <v>297</v>
      </c>
      <c r="G390" s="145"/>
      <c r="H390" s="145"/>
      <c r="I390" s="172">
        <f t="shared" si="12"/>
        <v>495</v>
      </c>
    </row>
    <row r="391" spans="1:9">
      <c r="A391" s="143" t="s">
        <v>485</v>
      </c>
      <c r="B391" s="172">
        <f t="shared" si="11"/>
        <v>1080</v>
      </c>
      <c r="F391" s="143" t="s">
        <v>298</v>
      </c>
      <c r="G391" s="145"/>
      <c r="H391" s="145"/>
      <c r="I391" s="172">
        <f t="shared" si="12"/>
        <v>540</v>
      </c>
    </row>
    <row r="392" spans="1:9">
      <c r="A392" s="143" t="s">
        <v>486</v>
      </c>
      <c r="B392" s="172">
        <f t="shared" si="11"/>
        <v>1125</v>
      </c>
      <c r="F392" s="143" t="s">
        <v>299</v>
      </c>
      <c r="G392" s="145"/>
      <c r="H392" s="145"/>
      <c r="I392" s="172">
        <f t="shared" si="12"/>
        <v>585</v>
      </c>
    </row>
    <row r="393" spans="1:9">
      <c r="A393" s="143" t="s">
        <v>487</v>
      </c>
      <c r="B393" s="172">
        <f t="shared" si="11"/>
        <v>1170</v>
      </c>
      <c r="F393" s="143" t="s">
        <v>300</v>
      </c>
      <c r="G393" s="145"/>
      <c r="H393" s="145"/>
      <c r="I393" s="172">
        <f t="shared" si="12"/>
        <v>630</v>
      </c>
    </row>
    <row r="394" spans="1:9">
      <c r="A394" s="143" t="s">
        <v>488</v>
      </c>
      <c r="B394" s="172">
        <f t="shared" si="11"/>
        <v>1215</v>
      </c>
      <c r="F394" s="143" t="s">
        <v>301</v>
      </c>
      <c r="G394" s="145"/>
      <c r="H394" s="145"/>
      <c r="I394" s="172">
        <f t="shared" si="12"/>
        <v>675</v>
      </c>
    </row>
    <row r="395" spans="1:9">
      <c r="A395" s="143" t="s">
        <v>489</v>
      </c>
      <c r="B395" s="172">
        <f t="shared" si="11"/>
        <v>1260</v>
      </c>
      <c r="F395" s="143" t="s">
        <v>302</v>
      </c>
      <c r="G395" s="145"/>
      <c r="H395" s="145"/>
      <c r="I395" s="172">
        <f t="shared" si="12"/>
        <v>720</v>
      </c>
    </row>
    <row r="396" spans="1:9">
      <c r="A396" s="143" t="s">
        <v>490</v>
      </c>
      <c r="B396" s="172">
        <f t="shared" si="11"/>
        <v>1305</v>
      </c>
      <c r="F396" s="143" t="s">
        <v>303</v>
      </c>
      <c r="G396" s="145"/>
      <c r="H396" s="145"/>
      <c r="I396" s="172">
        <f t="shared" si="12"/>
        <v>765</v>
      </c>
    </row>
    <row r="397" spans="1:9">
      <c r="A397" s="143" t="s">
        <v>491</v>
      </c>
      <c r="B397" s="172">
        <f t="shared" si="11"/>
        <v>1350</v>
      </c>
      <c r="F397" s="143" t="s">
        <v>304</v>
      </c>
      <c r="G397" s="145"/>
      <c r="H397" s="145"/>
      <c r="I397" s="172">
        <f t="shared" si="12"/>
        <v>810</v>
      </c>
    </row>
    <row r="398" spans="1:9">
      <c r="A398" s="143" t="s">
        <v>492</v>
      </c>
      <c r="B398" s="172">
        <f t="shared" si="11"/>
        <v>1395</v>
      </c>
      <c r="F398" s="143" t="s">
        <v>305</v>
      </c>
      <c r="G398" s="145"/>
      <c r="H398" s="145"/>
      <c r="I398" s="172">
        <f t="shared" si="12"/>
        <v>855</v>
      </c>
    </row>
    <row r="399" spans="1:9">
      <c r="A399" s="143" t="s">
        <v>493</v>
      </c>
      <c r="B399" s="172">
        <f t="shared" si="11"/>
        <v>1440</v>
      </c>
      <c r="F399" s="143" t="s">
        <v>306</v>
      </c>
      <c r="G399" s="145"/>
      <c r="H399" s="145"/>
      <c r="I399" s="172">
        <f t="shared" si="12"/>
        <v>900</v>
      </c>
    </row>
    <row r="400" spans="1:9">
      <c r="A400" s="143" t="s">
        <v>494</v>
      </c>
      <c r="B400" s="172">
        <f t="shared" si="11"/>
        <v>1485</v>
      </c>
      <c r="F400" s="143" t="s">
        <v>482</v>
      </c>
      <c r="G400" s="145"/>
      <c r="H400" s="145"/>
      <c r="I400" s="172">
        <f t="shared" si="12"/>
        <v>945</v>
      </c>
    </row>
    <row r="401" spans="1:9">
      <c r="A401" s="143" t="s">
        <v>495</v>
      </c>
      <c r="B401" s="172">
        <f t="shared" si="11"/>
        <v>1530</v>
      </c>
      <c r="F401" s="143" t="s">
        <v>483</v>
      </c>
      <c r="G401" s="145"/>
      <c r="H401" s="145"/>
      <c r="I401" s="172">
        <f t="shared" si="12"/>
        <v>990</v>
      </c>
    </row>
    <row r="402" spans="1:9">
      <c r="A402" s="143" t="s">
        <v>496</v>
      </c>
      <c r="B402" s="172">
        <f t="shared" si="11"/>
        <v>1575</v>
      </c>
      <c r="F402" s="143" t="s">
        <v>484</v>
      </c>
      <c r="G402" s="145"/>
      <c r="H402" s="145"/>
      <c r="I402" s="172">
        <f t="shared" si="12"/>
        <v>1035</v>
      </c>
    </row>
    <row r="403" spans="1:9">
      <c r="A403" s="143" t="s">
        <v>497</v>
      </c>
      <c r="B403" s="172">
        <f t="shared" si="11"/>
        <v>1620</v>
      </c>
      <c r="F403" s="143" t="s">
        <v>485</v>
      </c>
      <c r="G403" s="145"/>
      <c r="H403" s="145"/>
      <c r="I403" s="172">
        <f t="shared" si="12"/>
        <v>1080</v>
      </c>
    </row>
    <row r="404" spans="1:9">
      <c r="A404" s="143" t="s">
        <v>498</v>
      </c>
      <c r="B404" s="172">
        <f t="shared" si="11"/>
        <v>1665</v>
      </c>
      <c r="F404" s="143" t="s">
        <v>486</v>
      </c>
      <c r="G404" s="145"/>
      <c r="H404" s="145"/>
      <c r="I404" s="172">
        <f t="shared" si="12"/>
        <v>1125</v>
      </c>
    </row>
    <row r="405" spans="1:9">
      <c r="A405" s="143" t="s">
        <v>499</v>
      </c>
      <c r="B405" s="172">
        <f t="shared" si="11"/>
        <v>1710</v>
      </c>
      <c r="F405" s="143" t="s">
        <v>487</v>
      </c>
      <c r="G405" s="145"/>
      <c r="H405" s="145"/>
      <c r="I405" s="172">
        <f t="shared" si="12"/>
        <v>1170</v>
      </c>
    </row>
    <row r="406" spans="1:9">
      <c r="A406" s="143" t="s">
        <v>500</v>
      </c>
      <c r="B406" s="172">
        <f t="shared" si="11"/>
        <v>1755</v>
      </c>
      <c r="F406" s="143" t="s">
        <v>488</v>
      </c>
      <c r="G406" s="145"/>
      <c r="H406" s="145"/>
      <c r="I406" s="172">
        <f t="shared" si="12"/>
        <v>1215</v>
      </c>
    </row>
    <row r="407" spans="1:9">
      <c r="A407" s="143" t="s">
        <v>501</v>
      </c>
      <c r="B407" s="172">
        <f t="shared" si="11"/>
        <v>1800</v>
      </c>
      <c r="F407" s="143" t="s">
        <v>489</v>
      </c>
      <c r="G407" s="145"/>
      <c r="H407" s="145"/>
      <c r="I407" s="172">
        <f t="shared" si="12"/>
        <v>1260</v>
      </c>
    </row>
    <row r="408" spans="1:9">
      <c r="A408" s="143" t="s">
        <v>502</v>
      </c>
      <c r="B408" s="172">
        <f t="shared" si="11"/>
        <v>1845</v>
      </c>
      <c r="F408" s="143" t="s">
        <v>490</v>
      </c>
      <c r="G408" s="145"/>
      <c r="H408" s="145"/>
      <c r="I408" s="172">
        <f t="shared" si="12"/>
        <v>1305</v>
      </c>
    </row>
    <row r="409" spans="1:9">
      <c r="A409" s="143" t="s">
        <v>503</v>
      </c>
      <c r="B409" s="172">
        <f t="shared" si="11"/>
        <v>1890</v>
      </c>
      <c r="F409" s="143" t="s">
        <v>491</v>
      </c>
      <c r="G409" s="145"/>
      <c r="H409" s="145"/>
      <c r="I409" s="172">
        <f t="shared" si="12"/>
        <v>1350</v>
      </c>
    </row>
    <row r="410" spans="1:9">
      <c r="A410" s="143" t="s">
        <v>504</v>
      </c>
      <c r="B410" s="172">
        <f t="shared" si="11"/>
        <v>1935</v>
      </c>
      <c r="F410" s="143" t="s">
        <v>492</v>
      </c>
      <c r="G410" s="145"/>
      <c r="H410" s="145"/>
      <c r="I410" s="172">
        <f t="shared" si="12"/>
        <v>1395</v>
      </c>
    </row>
    <row r="411" spans="1:9">
      <c r="A411" s="143" t="s">
        <v>505</v>
      </c>
      <c r="B411" s="172">
        <f t="shared" si="11"/>
        <v>1980</v>
      </c>
      <c r="F411" s="143" t="s">
        <v>493</v>
      </c>
      <c r="G411" s="145"/>
      <c r="H411" s="145"/>
      <c r="I411" s="172">
        <f t="shared" si="12"/>
        <v>1440</v>
      </c>
    </row>
    <row r="412" spans="1:9">
      <c r="A412" s="143" t="s">
        <v>506</v>
      </c>
      <c r="B412" s="172">
        <f t="shared" si="11"/>
        <v>2025</v>
      </c>
      <c r="F412" s="143" t="s">
        <v>494</v>
      </c>
      <c r="G412" s="145"/>
      <c r="H412" s="145"/>
      <c r="I412" s="172">
        <f t="shared" si="12"/>
        <v>1485</v>
      </c>
    </row>
    <row r="413" spans="1:9">
      <c r="A413" s="143" t="s">
        <v>507</v>
      </c>
      <c r="B413" s="172">
        <f t="shared" si="11"/>
        <v>2070</v>
      </c>
      <c r="F413" s="143" t="s">
        <v>495</v>
      </c>
      <c r="G413" s="145"/>
      <c r="H413" s="145"/>
      <c r="I413" s="172">
        <f t="shared" si="12"/>
        <v>1530</v>
      </c>
    </row>
    <row r="414" spans="1:9">
      <c r="A414" s="143" t="s">
        <v>508</v>
      </c>
      <c r="B414" s="172">
        <f t="shared" si="11"/>
        <v>2115</v>
      </c>
      <c r="F414" s="143" t="s">
        <v>496</v>
      </c>
      <c r="G414" s="145"/>
      <c r="H414" s="145"/>
      <c r="I414" s="172">
        <f t="shared" si="12"/>
        <v>1575</v>
      </c>
    </row>
    <row r="415" spans="1:9">
      <c r="A415" s="143" t="s">
        <v>509</v>
      </c>
      <c r="B415" s="172">
        <f t="shared" si="11"/>
        <v>2160</v>
      </c>
      <c r="F415" s="143" t="s">
        <v>497</v>
      </c>
      <c r="G415" s="145"/>
      <c r="H415" s="145"/>
      <c r="I415" s="172">
        <f t="shared" si="12"/>
        <v>1620</v>
      </c>
    </row>
    <row r="416" spans="1:9">
      <c r="A416" s="143" t="s">
        <v>510</v>
      </c>
      <c r="B416" s="172">
        <f t="shared" si="11"/>
        <v>2205</v>
      </c>
      <c r="F416" s="143" t="s">
        <v>498</v>
      </c>
      <c r="G416" s="145"/>
      <c r="H416" s="145"/>
      <c r="I416" s="172">
        <f t="shared" si="12"/>
        <v>1665</v>
      </c>
    </row>
    <row r="417" spans="1:9">
      <c r="A417" s="143" t="s">
        <v>511</v>
      </c>
      <c r="B417" s="172">
        <f t="shared" si="11"/>
        <v>2250</v>
      </c>
      <c r="F417" s="143" t="s">
        <v>499</v>
      </c>
      <c r="G417" s="145"/>
      <c r="H417" s="145"/>
      <c r="I417" s="172">
        <f t="shared" si="12"/>
        <v>1710</v>
      </c>
    </row>
    <row r="418" spans="1:9">
      <c r="F418" s="143" t="s">
        <v>500</v>
      </c>
      <c r="G418" s="145"/>
      <c r="H418" s="145"/>
      <c r="I418" s="172">
        <f t="shared" si="12"/>
        <v>1755</v>
      </c>
    </row>
    <row r="419" spans="1:9">
      <c r="F419" s="143" t="s">
        <v>501</v>
      </c>
      <c r="G419" s="145"/>
      <c r="H419" s="145"/>
      <c r="I419" s="172">
        <f t="shared" si="12"/>
        <v>1800</v>
      </c>
    </row>
    <row r="420" spans="1:9">
      <c r="F420" s="143" t="s">
        <v>502</v>
      </c>
      <c r="G420" s="145"/>
      <c r="H420" s="145"/>
      <c r="I420" s="172">
        <f t="shared" si="12"/>
        <v>1845</v>
      </c>
    </row>
    <row r="421" spans="1:9">
      <c r="F421" s="143" t="s">
        <v>503</v>
      </c>
      <c r="G421" s="145"/>
      <c r="H421" s="145"/>
      <c r="I421" s="172">
        <f t="shared" si="12"/>
        <v>1890</v>
      </c>
    </row>
    <row r="422" spans="1:9">
      <c r="F422" s="143" t="s">
        <v>504</v>
      </c>
      <c r="G422" s="145"/>
      <c r="H422" s="145"/>
      <c r="I422" s="172">
        <f t="shared" si="12"/>
        <v>1935</v>
      </c>
    </row>
    <row r="423" spans="1:9">
      <c r="F423" s="143" t="s">
        <v>505</v>
      </c>
      <c r="G423" s="145"/>
      <c r="H423" s="145"/>
      <c r="I423" s="172">
        <f t="shared" si="12"/>
        <v>1980</v>
      </c>
    </row>
    <row r="424" spans="1:9">
      <c r="F424" s="143" t="s">
        <v>506</v>
      </c>
      <c r="G424" s="145"/>
      <c r="H424" s="145"/>
      <c r="I424" s="172">
        <f t="shared" si="12"/>
        <v>2025</v>
      </c>
    </row>
    <row r="425" spans="1:9">
      <c r="F425" s="143" t="s">
        <v>507</v>
      </c>
      <c r="G425" s="145"/>
      <c r="H425" s="145"/>
      <c r="I425" s="172">
        <f t="shared" si="12"/>
        <v>2070</v>
      </c>
    </row>
    <row r="426" spans="1:9">
      <c r="F426" s="143" t="s">
        <v>508</v>
      </c>
      <c r="G426" s="145"/>
      <c r="H426" s="145"/>
      <c r="I426" s="172">
        <f t="shared" si="12"/>
        <v>2115</v>
      </c>
    </row>
    <row r="427" spans="1:9">
      <c r="F427" s="143" t="s">
        <v>509</v>
      </c>
      <c r="G427" s="145"/>
      <c r="H427" s="145"/>
      <c r="I427" s="172">
        <f t="shared" si="12"/>
        <v>2160</v>
      </c>
    </row>
    <row r="428" spans="1:9">
      <c r="F428" s="143" t="s">
        <v>510</v>
      </c>
      <c r="G428" s="145"/>
      <c r="H428" s="145"/>
      <c r="I428" s="172">
        <f t="shared" si="12"/>
        <v>2205</v>
      </c>
    </row>
    <row r="429" spans="1:9">
      <c r="F429" s="143" t="s">
        <v>511</v>
      </c>
      <c r="G429" s="145"/>
      <c r="H429" s="145"/>
      <c r="I429" s="172">
        <f t="shared" si="12"/>
        <v>2250</v>
      </c>
    </row>
  </sheetData>
  <phoneticPr fontId="2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B31FD-4BD5-43E1-9BF2-832304E92172}">
  <dimension ref="A1:D33"/>
  <sheetViews>
    <sheetView workbookViewId="0">
      <selection activeCell="A11" sqref="A11:A14"/>
    </sheetView>
  </sheetViews>
  <sheetFormatPr defaultRowHeight="15"/>
  <cols>
    <col min="1" max="1" width="54" style="144" bestFit="1" customWidth="1"/>
    <col min="2" max="3" width="9.140625" style="148"/>
    <col min="4" max="4" width="9.140625" style="144"/>
  </cols>
  <sheetData>
    <row r="1" spans="1:3" ht="15.75" thickBot="1">
      <c r="A1" s="141" t="s">
        <v>51</v>
      </c>
    </row>
    <row r="2" spans="1:3">
      <c r="A2" s="141" t="s">
        <v>92</v>
      </c>
      <c r="B2" s="148">
        <v>118.75</v>
      </c>
      <c r="C2" s="148">
        <v>17.5</v>
      </c>
    </row>
    <row r="3" spans="1:3">
      <c r="A3" s="142" t="s">
        <v>148</v>
      </c>
      <c r="B3" s="148">
        <v>193.8</v>
      </c>
      <c r="C3" s="148">
        <v>17.5</v>
      </c>
    </row>
    <row r="4" spans="1:3">
      <c r="A4" s="142" t="s">
        <v>93</v>
      </c>
      <c r="B4" s="148">
        <v>332.5</v>
      </c>
      <c r="C4" s="148">
        <v>17.5</v>
      </c>
    </row>
    <row r="5" spans="1:3">
      <c r="A5" s="143" t="s">
        <v>110</v>
      </c>
      <c r="B5" s="148">
        <v>902.5</v>
      </c>
      <c r="C5" s="148">
        <v>17.5</v>
      </c>
    </row>
    <row r="6" spans="1:3">
      <c r="A6" s="143" t="s">
        <v>111</v>
      </c>
      <c r="B6" s="148">
        <v>1114.75</v>
      </c>
      <c r="C6" s="148">
        <v>17.5</v>
      </c>
    </row>
    <row r="7" spans="1:3">
      <c r="A7" s="143" t="s">
        <v>112</v>
      </c>
      <c r="B7" s="148">
        <v>1114.75</v>
      </c>
      <c r="C7" s="148">
        <v>17.5</v>
      </c>
    </row>
    <row r="8" spans="1:3">
      <c r="A8" s="143" t="s">
        <v>113</v>
      </c>
      <c r="B8" s="148">
        <v>1382.25</v>
      </c>
      <c r="C8" s="148">
        <v>17.5</v>
      </c>
    </row>
    <row r="10" spans="1:3">
      <c r="A10" s="98" t="s">
        <v>55</v>
      </c>
    </row>
    <row r="11" spans="1:3">
      <c r="A11" s="143" t="s">
        <v>137</v>
      </c>
      <c r="B11" s="148">
        <v>15</v>
      </c>
    </row>
    <row r="12" spans="1:3">
      <c r="A12" s="143" t="s">
        <v>138</v>
      </c>
      <c r="B12" s="148">
        <v>15</v>
      </c>
    </row>
    <row r="13" spans="1:3">
      <c r="A13" s="143" t="s">
        <v>139</v>
      </c>
      <c r="B13" s="148">
        <v>30</v>
      </c>
    </row>
    <row r="14" spans="1:3">
      <c r="A14" s="142" t="s">
        <v>151</v>
      </c>
      <c r="B14" s="148">
        <v>85.5</v>
      </c>
    </row>
    <row r="16" spans="1:3" ht="15.75" thickBot="1">
      <c r="A16" s="145" t="s">
        <v>145</v>
      </c>
    </row>
    <row r="17" spans="1:3">
      <c r="A17" s="141" t="s">
        <v>150</v>
      </c>
    </row>
    <row r="18" spans="1:3">
      <c r="A18" s="145" t="s">
        <v>146</v>
      </c>
      <c r="B18" s="149">
        <v>200</v>
      </c>
      <c r="C18" s="148">
        <v>17.5</v>
      </c>
    </row>
    <row r="19" spans="1:3">
      <c r="A19" s="145" t="s">
        <v>147</v>
      </c>
      <c r="B19" s="149">
        <v>150</v>
      </c>
      <c r="C19" s="148">
        <v>17.5</v>
      </c>
    </row>
    <row r="22" spans="1:3">
      <c r="A22" s="146" t="s">
        <v>127</v>
      </c>
      <c r="B22" s="150"/>
    </row>
    <row r="23" spans="1:3">
      <c r="A23" s="147" t="s">
        <v>58</v>
      </c>
      <c r="B23" s="150"/>
    </row>
    <row r="24" spans="1:3">
      <c r="A24" s="147" t="s">
        <v>128</v>
      </c>
      <c r="B24" s="150">
        <f>B26+B30</f>
        <v>125</v>
      </c>
    </row>
    <row r="25" spans="1:3">
      <c r="A25" s="147" t="s">
        <v>129</v>
      </c>
      <c r="B25" s="150">
        <f>B27+B31</f>
        <v>160</v>
      </c>
    </row>
    <row r="26" spans="1:3">
      <c r="A26" s="147" t="s">
        <v>130</v>
      </c>
      <c r="B26" s="150">
        <v>50</v>
      </c>
    </row>
    <row r="27" spans="1:3">
      <c r="A27" s="147" t="s">
        <v>131</v>
      </c>
      <c r="B27" s="150">
        <v>70</v>
      </c>
    </row>
    <row r="28" spans="1:3">
      <c r="A28" s="147" t="s">
        <v>143</v>
      </c>
      <c r="B28" s="150">
        <v>150</v>
      </c>
    </row>
    <row r="29" spans="1:3">
      <c r="A29" s="147" t="s">
        <v>132</v>
      </c>
      <c r="B29" s="150">
        <v>0</v>
      </c>
    </row>
    <row r="30" spans="1:3">
      <c r="A30" s="147" t="s">
        <v>133</v>
      </c>
      <c r="B30" s="150">
        <v>75</v>
      </c>
    </row>
    <row r="31" spans="1:3">
      <c r="A31" s="147" t="s">
        <v>134</v>
      </c>
      <c r="B31" s="150">
        <v>90</v>
      </c>
    </row>
    <row r="32" spans="1:3">
      <c r="A32" s="147" t="s">
        <v>144</v>
      </c>
      <c r="B32" s="150">
        <v>175</v>
      </c>
    </row>
    <row r="33" spans="1:2">
      <c r="A33" s="147" t="s">
        <v>135</v>
      </c>
      <c r="B33" s="150">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8D51B183F6194E85E9AFAE655F6953" ma:contentTypeVersion="13" ma:contentTypeDescription="Create a new document." ma:contentTypeScope="" ma:versionID="a1a4fe6fdc909172b33e1d22eb2bb43a">
  <xsd:schema xmlns:xsd="http://www.w3.org/2001/XMLSchema" xmlns:xs="http://www.w3.org/2001/XMLSchema" xmlns:p="http://schemas.microsoft.com/office/2006/metadata/properties" xmlns:ns2="2a8648f2-4366-43a8-a182-3eff381f309f" xmlns:ns3="12acd510-56fa-42ba-b8a3-b62261f36a8f" targetNamespace="http://schemas.microsoft.com/office/2006/metadata/properties" ma:root="true" ma:fieldsID="467ff1831c54c34fcf37b5ea4b1fe621" ns2:_="" ns3:_="">
    <xsd:import namespace="2a8648f2-4366-43a8-a182-3eff381f309f"/>
    <xsd:import namespace="12acd510-56fa-42ba-b8a3-b62261f36a8f"/>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648f2-4366-43a8-a182-3eff381f309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acd510-56fa-42ba-b8a3-b62261f36a8f"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DE1995-FFA6-41C9-A86C-E5D652247B2D}">
  <ds:schemaRefs>
    <ds:schemaRef ds:uri="http://schemas.microsoft.com/sharepoint/v3/contenttype/forms"/>
  </ds:schemaRefs>
</ds:datastoreItem>
</file>

<file path=customXml/itemProps2.xml><?xml version="1.0" encoding="utf-8"?>
<ds:datastoreItem xmlns:ds="http://schemas.openxmlformats.org/officeDocument/2006/customXml" ds:itemID="{23A5E78E-EAB0-4F83-B551-CAC3E28B5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8648f2-4366-43a8-a182-3eff381f309f"/>
    <ds:schemaRef ds:uri="12acd510-56fa-42ba-b8a3-b62261f36a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9C8640-C003-4BD3-AC50-C34DC8BD4EE1}">
  <ds:schemaRefs>
    <ds:schemaRef ds:uri="12acd510-56fa-42ba-b8a3-b62261f36a8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a8648f2-4366-43a8-a182-3eff381f30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Parish Buying</vt:lpstr>
      <vt:lpstr>PB Data Validation</vt:lpstr>
      <vt:lpstr>Delivery</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Elaine Maher</dc:creator>
  <cp:keywords/>
  <dc:description/>
  <cp:lastModifiedBy>Elaine Maher</cp:lastModifiedBy>
  <cp:revision/>
  <dcterms:created xsi:type="dcterms:W3CDTF">2019-08-28T14:44:31Z</dcterms:created>
  <dcterms:modified xsi:type="dcterms:W3CDTF">2021-10-13T14:11:32Z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0x0101009F8D51B183F6194E85E9AFAE655F6953</vt:lpwstr>
  </property>
</Properties>
</file>